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RESEARCH\Programs\Value of Tourism\2020 Value of Tourism_2021_22\6. Report\Data Tables\"/>
    </mc:Choice>
  </mc:AlternateContent>
  <xr:revisionPtr revIDLastSave="0" documentId="13_ncr:1_{7BDF9C76-908D-4282-9B99-E0C1A55C5128}" xr6:coauthVersionLast="46" xr6:coauthVersionMax="46" xr10:uidLastSave="{00000000-0000-0000-0000-000000000000}"/>
  <bookViews>
    <workbookView xWindow="-108" yWindow="-108" windowWidth="23256" windowHeight="12576" tabRatio="879" xr2:uid="{00000000-000D-0000-FFFF-FFFF00000000}"/>
  </bookViews>
  <sheets>
    <sheet name="2020 Value of Tourism" sheetId="9" r:id="rId1"/>
    <sheet name="Table of Contents" sheetId="5" r:id="rId2"/>
    <sheet name="Notes" sheetId="28" r:id="rId3"/>
    <sheet name="1_ Summary" sheetId="6" r:id="rId4"/>
    <sheet name="2_Revenue by Sector " sheetId="7" r:id="rId5"/>
    <sheet name="3_Export Revenue " sheetId="8" r:id="rId6"/>
    <sheet name="4_Room Revenue by Com. " sheetId="10" r:id="rId7"/>
    <sheet name="5_GDP by Sector" sheetId="11" r:id="rId8"/>
    <sheet name="6_Indexed GDP by Sector" sheetId="12" r:id="rId9"/>
    <sheet name="7_GDP by Primary Resource" sheetId="13" r:id="rId10"/>
    <sheet name="8_Tourism Price Index" sheetId="14" r:id="rId11"/>
    <sheet name="9_Establishment by Size" sheetId="15" r:id="rId12"/>
    <sheet name="10_Establisment by Sector" sheetId="16" r:id="rId13"/>
    <sheet name="11_Establishment by Region" sheetId="17" r:id="rId14"/>
    <sheet name="12_Employment by Sector" sheetId="18" r:id="rId15"/>
    <sheet name="13_Wages &amp; Salaries by Sector" sheetId="20" r:id="rId16"/>
    <sheet name="14_Domestic Visitor Volume" sheetId="22" r:id="rId17"/>
    <sheet name="15_Domestic Expenditures" sheetId="23" r:id="rId18"/>
    <sheet name="16_Int. Visitor Volume" sheetId="24" r:id="rId19"/>
    <sheet name="17_Int. Volume % Change " sheetId="25" r:id="rId20"/>
    <sheet name="18_Int. Expenditures" sheetId="26" r:id="rId21"/>
    <sheet name="19_Int. Expenditures % Change" sheetId="27" r:id="rId22"/>
  </sheets>
  <externalReferences>
    <externalReference r:id="rId2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0" l="1"/>
  <c r="K13" i="20"/>
  <c r="J11" i="20"/>
  <c r="I15" i="20"/>
  <c r="I13" i="20"/>
  <c r="I12" i="20"/>
  <c r="I11" i="20"/>
  <c r="L9" i="6" l="1"/>
  <c r="K9" i="6"/>
  <c r="J9" i="6"/>
  <c r="I9" i="6"/>
  <c r="H9" i="6"/>
  <c r="G9" i="6"/>
  <c r="F9" i="6"/>
  <c r="E9" i="6"/>
  <c r="D9" i="6"/>
  <c r="C9" i="6"/>
  <c r="N31" i="10" l="1"/>
  <c r="I16" i="7"/>
  <c r="E19" i="15" l="1"/>
  <c r="F19" i="15"/>
  <c r="G19" i="15"/>
  <c r="H19" i="15"/>
  <c r="I19" i="15"/>
  <c r="J19" i="15"/>
  <c r="K19" i="15"/>
  <c r="L19" i="15"/>
  <c r="M19" i="15"/>
  <c r="N19" i="15"/>
  <c r="D19" i="15"/>
  <c r="E27" i="24"/>
  <c r="F27" i="24"/>
  <c r="G27" i="24"/>
  <c r="H27" i="24"/>
  <c r="I27" i="24"/>
  <c r="J27" i="24"/>
  <c r="K27" i="24"/>
  <c r="L27" i="24"/>
  <c r="M27" i="24"/>
  <c r="D27" i="24"/>
  <c r="E27" i="26"/>
  <c r="F27" i="26"/>
  <c r="G27" i="26"/>
  <c r="H27" i="26"/>
  <c r="I27" i="26"/>
  <c r="J27" i="26"/>
  <c r="K27" i="26"/>
  <c r="L27" i="26"/>
  <c r="D27" i="26"/>
  <c r="E35" i="10"/>
  <c r="F35" i="10"/>
  <c r="G35" i="10"/>
  <c r="H35" i="10"/>
  <c r="I35" i="10"/>
  <c r="J35" i="10"/>
  <c r="K35" i="10"/>
  <c r="L35" i="10"/>
  <c r="M35" i="10"/>
  <c r="N35" i="10"/>
  <c r="D35" i="10"/>
  <c r="F16" i="18" l="1"/>
  <c r="G16" i="18"/>
  <c r="H16" i="18"/>
  <c r="I16" i="18"/>
  <c r="J16" i="18"/>
  <c r="K16" i="18"/>
  <c r="L16" i="18"/>
  <c r="M16" i="18"/>
  <c r="N16" i="18"/>
  <c r="E16" i="18"/>
  <c r="E14" i="18"/>
  <c r="F14" i="18"/>
  <c r="G14" i="18"/>
  <c r="H14" i="18"/>
  <c r="I14" i="18"/>
  <c r="J14" i="18"/>
  <c r="K14" i="18"/>
  <c r="L14" i="18"/>
  <c r="M14" i="18"/>
  <c r="N14" i="18"/>
  <c r="E15" i="18"/>
  <c r="F15" i="18"/>
  <c r="G15" i="18"/>
  <c r="H15" i="18"/>
  <c r="I15" i="18"/>
  <c r="J15" i="18"/>
  <c r="K15" i="18"/>
  <c r="L15" i="18"/>
  <c r="M15" i="18"/>
  <c r="N15" i="18"/>
  <c r="H13" i="18"/>
  <c r="I13" i="18"/>
  <c r="J13" i="18"/>
  <c r="K13" i="18"/>
  <c r="L13" i="18"/>
  <c r="M13" i="18"/>
  <c r="N13" i="18"/>
  <c r="G13" i="18"/>
  <c r="F13" i="18"/>
  <c r="E13" i="18"/>
  <c r="F12" i="18"/>
  <c r="G12" i="18"/>
  <c r="H12" i="18"/>
  <c r="I12" i="18"/>
  <c r="J12" i="18"/>
  <c r="K12" i="18"/>
  <c r="L12" i="18"/>
  <c r="M12" i="18"/>
  <c r="N12" i="18"/>
  <c r="E12" i="18"/>
  <c r="E11" i="18"/>
  <c r="J16" i="7"/>
  <c r="K16" i="7"/>
  <c r="L16" i="7"/>
  <c r="M16" i="7"/>
  <c r="N16" i="7"/>
  <c r="H16" i="7"/>
  <c r="E13" i="11"/>
  <c r="F13" i="11"/>
  <c r="G13" i="11"/>
  <c r="H13" i="11"/>
  <c r="I13" i="11"/>
  <c r="J13" i="11"/>
  <c r="K13" i="11"/>
  <c r="L13" i="11"/>
  <c r="M13" i="11"/>
  <c r="N13" i="11"/>
  <c r="E14" i="11"/>
  <c r="F14" i="11"/>
  <c r="G14" i="11"/>
  <c r="H14" i="11"/>
  <c r="I14" i="11"/>
  <c r="J14" i="11"/>
  <c r="K14" i="11"/>
  <c r="L14" i="11"/>
  <c r="M14" i="11"/>
  <c r="N14" i="11"/>
  <c r="E15" i="11"/>
  <c r="F15" i="11"/>
  <c r="G15" i="11"/>
  <c r="H15" i="11"/>
  <c r="I15" i="11"/>
  <c r="J15" i="11"/>
  <c r="K15" i="11"/>
  <c r="L15" i="11"/>
  <c r="M15" i="11"/>
  <c r="N15" i="11"/>
  <c r="K12" i="11"/>
  <c r="L12" i="11"/>
  <c r="M12" i="11"/>
  <c r="N12" i="11"/>
  <c r="F12" i="11"/>
  <c r="G12" i="11"/>
  <c r="H12" i="11"/>
  <c r="I12" i="11"/>
  <c r="J12" i="11"/>
  <c r="E12" i="11"/>
  <c r="H11" i="11"/>
  <c r="I11" i="11"/>
  <c r="J11" i="11"/>
  <c r="K11" i="11"/>
  <c r="L11" i="11"/>
  <c r="M11" i="11"/>
  <c r="N11" i="11"/>
  <c r="F11" i="11"/>
  <c r="G11" i="11"/>
  <c r="E11" i="11"/>
  <c r="I12" i="7"/>
  <c r="J12" i="7"/>
  <c r="K12" i="7"/>
  <c r="L12" i="7"/>
  <c r="M12" i="7"/>
  <c r="N12" i="7"/>
  <c r="I13" i="7"/>
  <c r="J13" i="7"/>
  <c r="K13" i="7"/>
  <c r="L13" i="7"/>
  <c r="M13" i="7"/>
  <c r="N13" i="7"/>
  <c r="I14" i="7"/>
  <c r="J14" i="7"/>
  <c r="K14" i="7"/>
  <c r="L14" i="7"/>
  <c r="M14" i="7"/>
  <c r="N14" i="7"/>
  <c r="I15" i="7"/>
  <c r="J15" i="7"/>
  <c r="K15" i="7"/>
  <c r="L15" i="7"/>
  <c r="M15" i="7"/>
  <c r="N15" i="7"/>
  <c r="J11" i="7"/>
  <c r="K11" i="7"/>
  <c r="L11" i="7"/>
  <c r="M11" i="7"/>
  <c r="N11" i="7"/>
  <c r="I11" i="7"/>
  <c r="N34" i="10"/>
  <c r="N30" i="10"/>
  <c r="N28" i="10"/>
  <c r="N26" i="10"/>
  <c r="N24" i="10"/>
  <c r="N22" i="10"/>
  <c r="N20" i="10"/>
  <c r="M20" i="10"/>
  <c r="N18" i="10"/>
  <c r="M18" i="10"/>
  <c r="N16" i="10"/>
  <c r="M16" i="10"/>
  <c r="N14" i="10"/>
  <c r="M14" i="10"/>
  <c r="N12" i="10"/>
  <c r="M12" i="10"/>
  <c r="N10" i="10"/>
  <c r="N8" i="10"/>
  <c r="M8" i="10"/>
  <c r="N6" i="10"/>
  <c r="M6" i="10"/>
  <c r="N32" i="10" l="1"/>
  <c r="N19" i="17" l="1"/>
  <c r="N14" i="17"/>
  <c r="N15" i="17"/>
  <c r="N16" i="17"/>
  <c r="N17" i="17"/>
  <c r="N18" i="17"/>
  <c r="N13" i="17"/>
  <c r="N11" i="17"/>
  <c r="J13" i="20" l="1"/>
  <c r="L13" i="20"/>
  <c r="M13" i="20"/>
  <c r="N13" i="20"/>
  <c r="I14" i="20"/>
  <c r="J14" i="20"/>
  <c r="K14" i="20"/>
  <c r="L14" i="20"/>
  <c r="M14" i="20"/>
  <c r="N14" i="20"/>
  <c r="J15" i="20"/>
  <c r="K15" i="20"/>
  <c r="M15" i="20"/>
  <c r="N15" i="20"/>
  <c r="J12" i="20"/>
  <c r="K12" i="20"/>
  <c r="L12" i="20"/>
  <c r="M12" i="20"/>
  <c r="N12" i="20"/>
  <c r="K11" i="20"/>
  <c r="L11" i="20"/>
  <c r="M11" i="20"/>
  <c r="N11" i="20"/>
  <c r="N13" i="16" l="1"/>
  <c r="N14" i="16"/>
  <c r="N15" i="16"/>
  <c r="N16" i="16"/>
  <c r="N17" i="16"/>
  <c r="N12" i="16"/>
  <c r="N11" i="16"/>
  <c r="N18" i="16" s="1"/>
  <c r="N13" i="15"/>
  <c r="N14" i="15"/>
  <c r="N15" i="15"/>
  <c r="N16" i="15"/>
  <c r="N17" i="15"/>
  <c r="N18" i="15"/>
  <c r="N12" i="15"/>
</calcChain>
</file>

<file path=xl/sharedStrings.xml><?xml version="1.0" encoding="utf-8"?>
<sst xmlns="http://schemas.openxmlformats.org/spreadsheetml/2006/main" count="853" uniqueCount="208">
  <si>
    <t>Table 1: Summary of key economic indicators for the tourism industry and year-over-year change</t>
  </si>
  <si>
    <t>% change</t>
  </si>
  <si>
    <t>N/A</t>
  </si>
  <si>
    <t>Total businesses</t>
  </si>
  <si>
    <t>Table 2: Tourism revenue and year-over-year change by sector</t>
  </si>
  <si>
    <t>Sectors</t>
  </si>
  <si>
    <t>Revenue ($ millions)</t>
  </si>
  <si>
    <t>Accommodation and food services</t>
  </si>
  <si>
    <t>Transportation services</t>
  </si>
  <si>
    <t>Retail services</t>
  </si>
  <si>
    <t>Other services</t>
  </si>
  <si>
    <t>Overall</t>
  </si>
  <si>
    <t>Table 3: Comparing export revenues for BC’s primary commodities in millions</t>
  </si>
  <si>
    <t>BC Primary Commodities</t>
  </si>
  <si>
    <t>Forest industry</t>
  </si>
  <si>
    <t>Wood products</t>
  </si>
  <si>
    <t>Pulp and paper products</t>
  </si>
  <si>
    <t>Agriculture and food</t>
  </si>
  <si>
    <t>Fish products</t>
  </si>
  <si>
    <t>Metallic mineral products</t>
  </si>
  <si>
    <t>Energy products</t>
  </si>
  <si>
    <t>Tourism industry</t>
  </si>
  <si>
    <t>Fernie</t>
  </si>
  <si>
    <t>Kamloops</t>
  </si>
  <si>
    <t>Kelowna</t>
  </si>
  <si>
    <t>Parksville</t>
  </si>
  <si>
    <t>Penticton</t>
  </si>
  <si>
    <t>Prince George</t>
  </si>
  <si>
    <t>Prince Rupert</t>
  </si>
  <si>
    <t>Revelstoke</t>
  </si>
  <si>
    <t>Richmond</t>
  </si>
  <si>
    <t>Tofino</t>
  </si>
  <si>
    <t>Vancouver</t>
  </si>
  <si>
    <t>Victoria</t>
  </si>
  <si>
    <t>Whistler</t>
  </si>
  <si>
    <t>GDP ($ millions)</t>
  </si>
  <si>
    <t>Industries</t>
  </si>
  <si>
    <t>Forestry</t>
  </si>
  <si>
    <t xml:space="preserve">Mining </t>
  </si>
  <si>
    <t>Oil and Gas Extraction</t>
  </si>
  <si>
    <t>Tourism</t>
  </si>
  <si>
    <t>Mining</t>
  </si>
  <si>
    <t>Establishments</t>
  </si>
  <si>
    <t>1 to 4 employees</t>
  </si>
  <si>
    <t>5 to 9 employees</t>
  </si>
  <si>
    <t>10 to 19 employees</t>
  </si>
  <si>
    <t>20 to 49 employees</t>
  </si>
  <si>
    <t>50 to 199 employees</t>
  </si>
  <si>
    <t>200 or more employees</t>
  </si>
  <si>
    <t>Food and beverage</t>
  </si>
  <si>
    <t>Accommodation</t>
  </si>
  <si>
    <t>Transportation</t>
  </si>
  <si>
    <t>Amusement, gambling and recreation</t>
  </si>
  <si>
    <t>Performing arts and sports</t>
  </si>
  <si>
    <t>Heritage institutions</t>
  </si>
  <si>
    <t>Region</t>
  </si>
  <si>
    <t>Vancouver Island</t>
  </si>
  <si>
    <t>Vancouver, Coast and Mountains</t>
  </si>
  <si>
    <t>Thompson Okanagan</t>
  </si>
  <si>
    <t>Kootenay Rockies</t>
  </si>
  <si>
    <t>Cariboo Chilcotin Coast</t>
  </si>
  <si>
    <t>Northern BC</t>
  </si>
  <si>
    <t>Standard geographic coding not available</t>
  </si>
  <si>
    <t>Employment</t>
  </si>
  <si>
    <t xml:space="preserve">Retail services </t>
  </si>
  <si>
    <t>Wages &amp; salaries ($ millions)</t>
  </si>
  <si>
    <t>Market</t>
  </si>
  <si>
    <t>British Columbia</t>
  </si>
  <si>
    <t>Alberta</t>
  </si>
  <si>
    <t>Ontario</t>
  </si>
  <si>
    <t>Quebec</t>
  </si>
  <si>
    <t>Prairies</t>
  </si>
  <si>
    <t>Atlantic</t>
  </si>
  <si>
    <t>Volume (‘000)</t>
  </si>
  <si>
    <t>United States</t>
  </si>
  <si>
    <t xml:space="preserve">   California</t>
  </si>
  <si>
    <t xml:space="preserve">   Oregon</t>
  </si>
  <si>
    <t xml:space="preserve">   Florida</t>
  </si>
  <si>
    <t xml:space="preserve">   Texas</t>
  </si>
  <si>
    <t>Asia/Pacific</t>
  </si>
  <si>
    <t xml:space="preserve">   Japan</t>
  </si>
  <si>
    <t xml:space="preserve">   Australia</t>
  </si>
  <si>
    <t xml:space="preserve">   South Korea</t>
  </si>
  <si>
    <t xml:space="preserve">   China</t>
  </si>
  <si>
    <t xml:space="preserve">   New Zealand</t>
  </si>
  <si>
    <t xml:space="preserve">   India</t>
  </si>
  <si>
    <t>Europe</t>
  </si>
  <si>
    <t xml:space="preserve">   United Kingdom</t>
  </si>
  <si>
    <t xml:space="preserve">   Germany</t>
  </si>
  <si>
    <t xml:space="preserve">   Netherlands</t>
  </si>
  <si>
    <t xml:space="preserve">   France</t>
  </si>
  <si>
    <t>Mexico</t>
  </si>
  <si>
    <t>TOTAL INTERNATIONAL</t>
  </si>
  <si>
    <t>Volume (% change)</t>
  </si>
  <si>
    <t>Expenditures ($ millions)</t>
  </si>
  <si>
    <t>Expenditures (% change)</t>
  </si>
  <si>
    <t>Communities (Above)</t>
  </si>
  <si>
    <t>Table 8: Tourism Price Index (TPI)</t>
  </si>
  <si>
    <t>Tourism Price Index</t>
  </si>
  <si>
    <t>Table 10: Tourism establishments and year-over-year change by sector</t>
  </si>
  <si>
    <t>Table 11: Tourism establishments and year-over-year change by region</t>
  </si>
  <si>
    <t>Table 12: Tourism employment and year-over-year change by sector</t>
  </si>
  <si>
    <t>Other International</t>
  </si>
  <si>
    <t>Business Size</t>
  </si>
  <si>
    <t>Table 6: Comparing GDP of tourism sectors using an index (2012=100)</t>
  </si>
  <si>
    <t xml:space="preserve">RESEARCH AND ANALYTICS </t>
  </si>
  <si>
    <t>TourismResearch@DestinationBC.ca</t>
  </si>
  <si>
    <t xml:space="preserve">For more information, please contact: </t>
  </si>
  <si>
    <t>Table 7: Comparing GDP of BC primary resource industries (2012 = 100)</t>
  </si>
  <si>
    <t>Table 5: Tourism GDP using 2012 dollars and year-over-year change by sector</t>
  </si>
  <si>
    <t>Index (2012 = 100)</t>
  </si>
  <si>
    <t>MRDT Revenue ($ 000)</t>
  </si>
  <si>
    <t>Table 6: Comparing GDP of tourism sectors using an index (2012 = 100)</t>
  </si>
  <si>
    <t>Total revenue                                     ($ millions)</t>
  </si>
  <si>
    <t>Gross Domestic Product                (GDP; $2012 millions)</t>
  </si>
  <si>
    <t>Wages and salaries                         ($ millions)</t>
  </si>
  <si>
    <t>Tourism export revenue                  ($ millions)</t>
  </si>
  <si>
    <t xml:space="preserve">Tourism employment                  ('000s) </t>
  </si>
  <si>
    <t xml:space="preserve">International visitors              ('000s) </t>
  </si>
  <si>
    <t>Recreation services</t>
  </si>
  <si>
    <t xml:space="preserve">N/A </t>
  </si>
  <si>
    <t>Table 13: Tourism wages and salaries and year-over-year change by sector</t>
  </si>
  <si>
    <t>Table 14: Domestic visitor volume and year-over-year change by market of origin</t>
  </si>
  <si>
    <t>Table 15: Domestic visitor expenditures and year-over-year change by market of origin</t>
  </si>
  <si>
    <t>Table 16: International visitor volume by market of origin</t>
  </si>
  <si>
    <t>Table 17: International visitor volume year-over-year change by market of origin</t>
  </si>
  <si>
    <t>Table 18: International visitor expenditures by market of origin</t>
  </si>
  <si>
    <t>Table 19: International visitor expenditures year-over-year change by market of origin</t>
  </si>
  <si>
    <t>Table 3: Comparing export revenues for BC's primary commodities in millions</t>
  </si>
  <si>
    <t>Table 9: Tourism establishments and year-over-year change by business size</t>
  </si>
  <si>
    <t>Table 4: Estimated accommodation room revenue by community</t>
  </si>
  <si>
    <t>Domestic expenditures ($ millions)</t>
  </si>
  <si>
    <t>Domestic visitor volume (‘000s)</t>
  </si>
  <si>
    <r>
      <t xml:space="preserve">   </t>
    </r>
    <r>
      <rPr>
        <sz val="10"/>
        <color theme="1"/>
        <rFont val="Calibri"/>
        <family val="2"/>
        <scheme val="minor"/>
      </rPr>
      <t>Washington</t>
    </r>
  </si>
  <si>
    <r>
      <t xml:space="preserve">   </t>
    </r>
    <r>
      <rPr>
        <sz val="10"/>
        <color theme="1"/>
        <rFont val="Calibri"/>
        <family val="2"/>
        <scheme val="minor"/>
      </rPr>
      <t>Arizona</t>
    </r>
  </si>
  <si>
    <t>Table of Contents</t>
  </si>
  <si>
    <r>
      <rPr>
        <b/>
        <sz val="10"/>
        <color theme="1"/>
        <rFont val="Calibri"/>
        <family val="2"/>
        <scheme val="minor"/>
      </rPr>
      <t>Note:</t>
    </r>
    <r>
      <rPr>
        <sz val="10"/>
        <color theme="1"/>
        <rFont val="Calibri"/>
        <family val="2"/>
        <scheme val="minor"/>
      </rPr>
      <t xml:space="preserve"> Real GDP data is in 2012 constant dollars.</t>
    </r>
  </si>
  <si>
    <r>
      <rPr>
        <b/>
        <sz val="10"/>
        <color theme="1"/>
        <rFont val="Calibri"/>
        <family val="2"/>
        <scheme val="minor"/>
      </rPr>
      <t xml:space="preserve">Note: </t>
    </r>
    <r>
      <rPr>
        <sz val="10"/>
        <color theme="1"/>
        <rFont val="Calibri"/>
        <family val="2"/>
        <scheme val="minor"/>
      </rPr>
      <t xml:space="preserve">In 2018, Statistics Canada's International Travel Survey (ITS) and Travel Survey of Residents of Canada (TSRC) transitioned to become the Visitor Travel Survey (VTS) - for international traveller insights and the National Travel Survey (NTS) - for domestic traveller insights. </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</si>
  <si>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xml:space="preserve"> between years indicates a break in methodology/data and therefore periods should not be compared.</t>
    </r>
  </si>
  <si>
    <r>
      <rPr>
        <b/>
        <sz val="10"/>
        <color theme="1"/>
        <rFont val="Calibri"/>
        <family val="2"/>
        <scheme val="minor"/>
      </rPr>
      <t xml:space="preserve">Source: </t>
    </r>
    <r>
      <rPr>
        <i/>
        <sz val="10"/>
        <color theme="1"/>
        <rFont val="Calibri"/>
        <family val="2"/>
        <scheme val="minor"/>
      </rPr>
      <t>BC Stats.</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</si>
  <si>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between years indicates a break in methodology/data and therefore periods should not be compared.</t>
    </r>
  </si>
  <si>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</si>
  <si>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</si>
  <si>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BC Stats. </t>
    </r>
  </si>
  <si>
    <r>
      <rPr>
        <b/>
        <sz val="10"/>
        <color theme="1"/>
        <rFont val="Calibri"/>
        <family val="2"/>
        <scheme val="minor"/>
      </rPr>
      <t xml:space="preserve">Note: </t>
    </r>
    <r>
      <rPr>
        <sz val="10"/>
        <color theme="1"/>
        <rFont val="Calibri"/>
        <family val="2"/>
        <scheme val="minor"/>
      </rPr>
      <t>In 2018, Statistics Canada's Travel Survey of Residents of Canada (TSRC) transitioned to become the National Travel Survey (NTS).</t>
    </r>
  </si>
  <si>
    <r>
      <rPr>
        <b/>
        <sz val="10"/>
        <color theme="1"/>
        <rFont val="Calibri"/>
        <family val="2"/>
        <scheme val="minor"/>
      </rPr>
      <t>Note:</t>
    </r>
    <r>
      <rPr>
        <sz val="10"/>
        <color theme="1"/>
        <rFont val="Calibri"/>
        <family val="2"/>
        <scheme val="minor"/>
      </rPr>
      <t xml:space="preserve"> In 2018, Statistics Canada's Travel Survey of Residents of Canada (TSRC) transitioned to become the National Travel Survey (NTS).</t>
    </r>
  </si>
  <si>
    <r>
      <rPr>
        <b/>
        <sz val="10"/>
        <color theme="1"/>
        <rFont val="Calibri"/>
        <family val="2"/>
        <scheme val="minor"/>
      </rPr>
      <t>Note:</t>
    </r>
    <r>
      <rPr>
        <sz val="10"/>
        <color theme="1"/>
        <rFont val="Calibri"/>
        <family val="2"/>
        <scheme val="minor"/>
      </rPr>
      <t xml:space="preserve"> In 2018, Statistics Canada's International Travel Survey (ITS) transitioned to become the Visitor Travel Survey (VTS).</t>
    </r>
  </si>
  <si>
    <r>
      <rPr>
        <b/>
        <sz val="10"/>
        <color theme="1"/>
        <rFont val="Calibri"/>
        <family val="2"/>
        <scheme val="minor"/>
      </rPr>
      <t xml:space="preserve">Note: </t>
    </r>
    <r>
      <rPr>
        <sz val="10"/>
        <color theme="1"/>
        <rFont val="Calibri"/>
        <family val="2"/>
        <scheme val="minor"/>
      </rPr>
      <t>A line '</t>
    </r>
    <r>
      <rPr>
        <b/>
        <sz val="10"/>
        <color theme="1"/>
        <rFont val="Calibri"/>
        <family val="2"/>
        <scheme val="minor"/>
      </rPr>
      <t>|</t>
    </r>
    <r>
      <rPr>
        <sz val="10"/>
        <color theme="1"/>
        <rFont val="Calibri"/>
        <family val="2"/>
        <scheme val="minor"/>
      </rPr>
      <t>' between years indicates a break in methodology/data and therefore periods should not be compared.</t>
    </r>
  </si>
  <si>
    <t>Notes</t>
  </si>
  <si>
    <t>TOTAL DOMESTIC</t>
  </si>
  <si>
    <r>
      <rPr>
        <b/>
        <sz val="10"/>
        <color theme="1"/>
        <rFont val="Calibri"/>
        <family val="2"/>
        <scheme val="minor"/>
      </rPr>
      <t xml:space="preserve">Source: </t>
    </r>
    <r>
      <rPr>
        <i/>
        <sz val="10"/>
        <color theme="1"/>
        <rFont val="Calibri"/>
        <family val="2"/>
        <scheme val="minor"/>
      </rPr>
      <t>BC Stats and Destination BC Estimates Derived from Statistics Canada Surveys.</t>
    </r>
  </si>
  <si>
    <t>A supplementary document providing definitions and methodology will be made available. In the meantime, please contact Research &amp; Analytics at TourismResearch@DestinationBC.ca for any questions</t>
  </si>
  <si>
    <t>BC Overall</t>
  </si>
  <si>
    <t>“Destination British Columbia” and “Destination BC”, and all associated logos/trade-marks are trade-marks or Official Marks of Destination BC Corp.</t>
  </si>
  <si>
    <t>2020 VALUE OF TOURISM / 10 YEAR TREND</t>
  </si>
  <si>
    <r>
      <rPr>
        <b/>
        <sz val="10"/>
        <color theme="1"/>
        <rFont val="Calibri"/>
        <family val="2"/>
        <scheme val="minor"/>
      </rPr>
      <t xml:space="preserve">Note: </t>
    </r>
    <r>
      <rPr>
        <sz val="10"/>
        <color theme="1"/>
        <rFont val="Calibri"/>
        <family val="2"/>
        <scheme val="minor"/>
      </rPr>
      <t>In 2014, BC Stats implemented a new methodology regarding how information is reported in the Business Register. This new methodology has not been applied retroactively, and as a result, data from 2014 to 2020 cannot be compared to years prior.</t>
    </r>
  </si>
  <si>
    <r>
      <rPr>
        <b/>
        <sz val="10"/>
        <color theme="1"/>
        <rFont val="Calibri"/>
        <family val="2"/>
        <scheme val="minor"/>
      </rPr>
      <t>Note:</t>
    </r>
    <r>
      <rPr>
        <sz val="10"/>
        <color theme="1"/>
        <rFont val="Calibri"/>
        <family val="2"/>
        <scheme val="minor"/>
      </rPr>
      <t xml:space="preserve"> In 2014, BC Stats implemented a new methodology regarding how information is reported in the Business Register. This new methodology has not been applied retroactively, and as a result, data from 2014 to 2020 cannot be compared to years prior.</t>
    </r>
  </si>
  <si>
    <t>Agriculture and Fish</t>
  </si>
  <si>
    <t>MRDT Community Room Revenue ($Billions)</t>
  </si>
  <si>
    <t>50+ employees</t>
  </si>
  <si>
    <t>Figure 5: Real GDP by sector (2010 to 2020)</t>
  </si>
  <si>
    <t>Figure 1: Overall tourism revenve and Year-over-Year Change (2010 to 2020)</t>
  </si>
  <si>
    <t>Figure 2: Tourism revenue growth rates by sector (2010 to 2020)</t>
  </si>
  <si>
    <t>Figure 3: Export revenue from British Columbia's primary recource commodities (2010 to 2020)</t>
  </si>
  <si>
    <t>Figure 4: Overall MRDT community room revenue and Year-over-Year percent change (2010 to 2020)</t>
  </si>
  <si>
    <t>Figure 6: Real GDP by Index (2010 to 2020)</t>
  </si>
  <si>
    <t>Figure 18: International visitor expenditure by market of origin (2010 to 2020)</t>
  </si>
  <si>
    <t>Figure 7: Real GDP by primary resource industry (2010 to 2020)</t>
  </si>
  <si>
    <t>Figure 8: Comparing Real GDP Index by primary resource industry (2010 to 2020)</t>
  </si>
  <si>
    <t>Figure 9: Tourism Price Index (TPI) (2010 to 2020)</t>
  </si>
  <si>
    <t>Figure 10: Tourism businesses by size (2010 to 2020)</t>
  </si>
  <si>
    <t>Figure 11: Tourism business growth rates by sector (2010 to 2020)</t>
  </si>
  <si>
    <t>Figure 12: Tourism business growth rates by region (2010 to 2020)</t>
  </si>
  <si>
    <t>Figure 13: Tourism employment by sector (2010 to 2020)</t>
  </si>
  <si>
    <t>Figure 14: Wages and salaries paid in the industry (2010 to 2020)</t>
  </si>
  <si>
    <t>Figure 15: Domestic visitor volume by market of origin (2014 to 2020)</t>
  </si>
  <si>
    <t>Figure 16: Domestic visitor expenditures by market of origin (2014 to 2020)</t>
  </si>
  <si>
    <t>Figure 17:  International visitor volume by market of origin (2010 to 2020)</t>
  </si>
  <si>
    <t>Updated February 17, 2022</t>
  </si>
  <si>
    <r>
      <rPr>
        <b/>
        <sz val="11"/>
        <color theme="1"/>
        <rFont val="Calibri"/>
        <family val="2"/>
        <scheme val="minor"/>
      </rPr>
      <t>Cite as:</t>
    </r>
    <r>
      <rPr>
        <sz val="11"/>
        <color theme="1"/>
        <rFont val="Calibri"/>
        <family val="2"/>
        <scheme val="minor"/>
      </rPr>
      <t xml:space="preserve"> </t>
    </r>
    <r>
      <rPr>
        <i/>
        <sz val="11"/>
        <color theme="1"/>
        <rFont val="Calibri"/>
        <family val="2"/>
        <scheme val="minor"/>
      </rPr>
      <t>Destination BC's 2020 Value of Tourism, February 2022</t>
    </r>
  </si>
  <si>
    <r>
      <t xml:space="preserve">If citing data within this document, please note citation as: </t>
    </r>
    <r>
      <rPr>
        <i/>
        <sz val="11"/>
        <color theme="1"/>
        <rFont val="Calibri"/>
        <family val="2"/>
        <scheme val="minor"/>
      </rPr>
      <t>Destination BC's 2020 Value of Tourism, February 2022</t>
    </r>
  </si>
  <si>
    <t>Each tab includes specific sub-sourcing and notes for each indicator/data table</t>
  </si>
  <si>
    <r>
      <rPr>
        <b/>
        <sz val="10"/>
        <color theme="1"/>
        <rFont val="Calibri"/>
        <family val="2"/>
        <scheme val="minor"/>
      </rPr>
      <t xml:space="preserve">Note: </t>
    </r>
    <r>
      <rPr>
        <sz val="10"/>
        <color theme="1"/>
        <rFont val="Calibri"/>
        <family val="2"/>
        <scheme val="minor"/>
      </rPr>
      <t xml:space="preserve">Revenue is calculated by 'Gross Spending minus Consumer Taxes' (e.g., GST and PST on accommodation, food and beverages, etc.). </t>
    </r>
  </si>
  <si>
    <t>Provincial, Regional &amp; Municipal tax revenue  ($ millions)</t>
  </si>
  <si>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2010 to 2012, 2013 to 2017, and 2018 to 2020 cannot be directly compared; 2020 data is not available at this time. </t>
    </r>
  </si>
  <si>
    <r>
      <rPr>
        <b/>
        <sz val="10"/>
        <color theme="1"/>
        <rFont val="Calibri"/>
        <family val="2"/>
        <scheme val="minor"/>
      </rPr>
      <t>Source:</t>
    </r>
    <r>
      <rPr>
        <sz val="10"/>
        <color theme="1"/>
        <rFont val="Calibri"/>
        <family val="2"/>
        <scheme val="minor"/>
      </rPr>
      <t xml:space="preserve"> </t>
    </r>
    <r>
      <rPr>
        <i/>
        <sz val="10"/>
        <color theme="1"/>
        <rFont val="Calibri"/>
        <family val="2"/>
        <scheme val="minor"/>
      </rPr>
      <t>BC Stats; Destination BC Estimates Derived from Statistics Canada Surveys; Statistics Canada's International Travel Survey (2010 to 2017) and Visitor Travel Survey (2018 to 2019) Reported; 2020 data  is not available at this time.</t>
    </r>
  </si>
  <si>
    <r>
      <rPr>
        <b/>
        <sz val="10"/>
        <color theme="1"/>
        <rFont val="Calibri"/>
        <family val="2"/>
        <scheme val="minor"/>
      </rPr>
      <t xml:space="preserve">Note: </t>
    </r>
    <r>
      <rPr>
        <sz val="10"/>
        <color theme="1"/>
        <rFont val="Calibri"/>
        <family val="2"/>
        <scheme val="minor"/>
      </rPr>
      <t>In 2014, BC Stats implemented a new methodology regarding how information is reported in the Business Register. This new methodology has not been applied retroactively fully, and as a result, data from 2014 to 2020 cannot be compared to years prior.</t>
    </r>
  </si>
  <si>
    <r>
      <t xml:space="preserve">Note: </t>
    </r>
    <r>
      <rPr>
        <sz val="10"/>
        <rFont val="Calibri"/>
        <family val="2"/>
        <scheme val="minor"/>
      </rPr>
      <t xml:space="preserve">Tourism Businesses are the number of tourism-related businesses in operation at a single point in time (December). </t>
    </r>
  </si>
  <si>
    <r>
      <rPr>
        <b/>
        <sz val="10"/>
        <color theme="1"/>
        <rFont val="Calibri"/>
        <family val="2"/>
        <scheme val="minor"/>
      </rPr>
      <t>Note:</t>
    </r>
    <r>
      <rPr>
        <sz val="10"/>
        <color theme="1"/>
        <rFont val="Calibri"/>
        <family val="2"/>
        <scheme val="minor"/>
      </rPr>
      <t xml:space="preserve"> Trend data for Revenue by Sector is not currently available for years prior to 2014.</t>
    </r>
  </si>
  <si>
    <r>
      <rPr>
        <b/>
        <sz val="10"/>
        <color theme="1"/>
        <rFont val="Calibri"/>
        <family val="2"/>
        <scheme val="minor"/>
      </rPr>
      <t>Note:</t>
    </r>
    <r>
      <rPr>
        <sz val="10"/>
        <color theme="1"/>
        <rFont val="Calibri"/>
        <family val="2"/>
        <scheme val="minor"/>
      </rPr>
      <t xml:space="preserve"> Revenue is calculated by 'Gross Spending minus Consumer Taxes' (e.g., GST and PST on accommodation, food and beverages, etc.). </t>
    </r>
  </si>
  <si>
    <r>
      <t xml:space="preserve">Note: </t>
    </r>
    <r>
      <rPr>
        <sz val="10"/>
        <rFont val="Calibri"/>
        <family val="2"/>
        <scheme val="minor"/>
      </rPr>
      <t xml:space="preserve">Tourism Employment is the number of jobs that tourism spending supports. </t>
    </r>
  </si>
  <si>
    <r>
      <rPr>
        <b/>
        <sz val="10"/>
        <color theme="1"/>
        <rFont val="Calibri"/>
        <family val="2"/>
        <scheme val="minor"/>
      </rPr>
      <t xml:space="preserve">Note: </t>
    </r>
    <r>
      <rPr>
        <sz val="10"/>
        <color theme="1"/>
        <rFont val="Calibri"/>
        <family val="2"/>
        <scheme val="minor"/>
      </rPr>
      <t>Provincial, Regional &amp; Municipal tax revenue include consumer taxes, business taxes and personal income taxes.</t>
    </r>
  </si>
  <si>
    <r>
      <rPr>
        <b/>
        <sz val="10"/>
        <color theme="1"/>
        <rFont val="Calibri"/>
        <family val="2"/>
        <scheme val="minor"/>
      </rPr>
      <t xml:space="preserve">Note: </t>
    </r>
    <r>
      <rPr>
        <sz val="10"/>
        <color theme="1"/>
        <rFont val="Calibri"/>
        <family val="2"/>
        <scheme val="minor"/>
      </rPr>
      <t>Estimated room revenue is based on participating MRDT (Municipal &amp; Regional District Tax) communities; data is only available to 2010.</t>
    </r>
  </si>
  <si>
    <r>
      <rPr>
        <b/>
        <sz val="10"/>
        <color theme="1"/>
        <rFont val="Calibri"/>
        <family val="2"/>
        <scheme val="minor"/>
      </rPr>
      <t xml:space="preserve">Note: </t>
    </r>
    <r>
      <rPr>
        <sz val="10"/>
        <color theme="1"/>
        <rFont val="Calibri"/>
        <family val="2"/>
        <scheme val="minor"/>
      </rPr>
      <t>Real GDP data is in 2012 constant dollars.</t>
    </r>
  </si>
  <si>
    <r>
      <rPr>
        <b/>
        <sz val="10"/>
        <color theme="1"/>
        <rFont val="Calibri"/>
        <family val="2"/>
        <scheme val="minor"/>
      </rPr>
      <t>Note:</t>
    </r>
    <r>
      <rPr>
        <sz val="10"/>
        <color theme="1"/>
        <rFont val="Calibri"/>
        <family val="2"/>
        <scheme val="minor"/>
      </rPr>
      <t xml:space="preserve"> Excludes Durables</t>
    </r>
  </si>
  <si>
    <r>
      <rPr>
        <b/>
        <sz val="10"/>
        <color theme="1"/>
        <rFont val="Calibri"/>
        <family val="2"/>
        <scheme val="minor"/>
      </rPr>
      <t xml:space="preserve">Note: </t>
    </r>
    <r>
      <rPr>
        <sz val="10"/>
        <color theme="1"/>
        <rFont val="Calibri"/>
        <family val="2"/>
        <scheme val="minor"/>
      </rPr>
      <t xml:space="preserve">Tourism Businesses are the number of tourism-related businesses in operation at a single point in time (December). </t>
    </r>
  </si>
  <si>
    <r>
      <rPr>
        <b/>
        <sz val="10"/>
        <color theme="1"/>
        <rFont val="Calibri"/>
        <family val="2"/>
        <scheme val="minor"/>
      </rPr>
      <t xml:space="preserve">Note: </t>
    </r>
    <r>
      <rPr>
        <sz val="10"/>
        <color theme="1"/>
        <rFont val="Calibri"/>
        <family val="2"/>
        <scheme val="minor"/>
      </rPr>
      <t>Tourism employment and wage estimates are generated using a BC Input-Output model based on the Statistics Canada Supply-Use Tables. The employment and wage data follow strict national accounting principles, and include gratuities and compensation in lieu of wages, among other items. This approach produces an estimate of jobs and full-time equivalents (FTEs) to represent the theoretical number of full-time employees if total hours worked by all full-time and part-time workers were exclusively by full-time employees. The number of employees is based on the number of FTEs due to spending by tourist. This definition traces tourist spending and estimates how many jobs that spending creates. This is different from another type of employee definition which does not separate tourist spending from resident spending, but rather counts the total number of employees in the hospitality sector, regardless of the customer (tourist versus resident).  </t>
    </r>
  </si>
  <si>
    <r>
      <rPr>
        <b/>
        <sz val="10"/>
        <color theme="1"/>
        <rFont val="Calibri"/>
        <family val="2"/>
        <scheme val="minor"/>
      </rPr>
      <t xml:space="preserve">Note: </t>
    </r>
    <r>
      <rPr>
        <sz val="10"/>
        <color theme="1"/>
        <rFont val="Calibri"/>
        <family val="2"/>
        <scheme val="minor"/>
      </rPr>
      <t xml:space="preserve">Tourism Employment is the number of jobs that tourism spending supports. </t>
    </r>
  </si>
  <si>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Statistics Canada, Travel Survey of Residents of Canada (2014 to 2017) and National Visitor Survey (2018 onward); Reported. </t>
    </r>
  </si>
  <si>
    <r>
      <rPr>
        <b/>
        <sz val="10"/>
        <color theme="1"/>
        <rFont val="Calibri"/>
        <family val="2"/>
        <scheme val="minor"/>
      </rPr>
      <t xml:space="preserve">Source: </t>
    </r>
    <r>
      <rPr>
        <i/>
        <sz val="10"/>
        <color theme="1"/>
        <rFont val="Calibri"/>
        <family val="2"/>
        <scheme val="minor"/>
      </rPr>
      <t>Statistics Canada: International Travel Survey (2009 to 2017) and Visitor Travel Survey (2018 onward); Reported.</t>
    </r>
  </si>
  <si>
    <r>
      <rPr>
        <b/>
        <sz val="10"/>
        <color theme="1"/>
        <rFont val="Calibri"/>
        <family val="2"/>
        <scheme val="minor"/>
      </rPr>
      <t xml:space="preserve">Source: </t>
    </r>
    <r>
      <rPr>
        <i/>
        <sz val="10"/>
        <color theme="1"/>
        <rFont val="Calibri"/>
        <family val="2"/>
        <scheme val="minor"/>
      </rPr>
      <t>Statistics Canada: International Travel Survey (2010 to 2017) and Visitor Travel Survey (2018 onward); Reported.</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</si>
  <si>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2010 to 2012, 2013 to 2017, and 2018 onward cannot be directly compared; 2020 data is not available at this time. </t>
    </r>
  </si>
  <si>
    <r>
      <rPr>
        <b/>
        <sz val="10"/>
        <color theme="1"/>
        <rFont val="Calibri"/>
        <family val="2"/>
        <scheme val="minor"/>
      </rPr>
      <t>Note:</t>
    </r>
    <r>
      <rPr>
        <sz val="10"/>
        <color theme="1"/>
        <rFont val="Calibri"/>
        <family val="2"/>
        <scheme val="minor"/>
      </rPr>
      <t xml:space="preserve"> A methodological change occurred by Statistics Canada for International Visitor Volume between 2012 and 2013 and between 2017 and 2018. As a result of these changes, periods 2010 to 2012, 2013 to 2017, and 2018 onward international visitor volume and expenditure data cannot be directly compared; 2020 data is not available at this time. </t>
    </r>
  </si>
  <si>
    <r>
      <rPr>
        <b/>
        <sz val="10"/>
        <color theme="1"/>
        <rFont val="Calibri"/>
        <family val="2"/>
        <scheme val="minor"/>
      </rPr>
      <t xml:space="preserve">Note: </t>
    </r>
    <r>
      <rPr>
        <sz val="10"/>
        <color theme="1"/>
        <rFont val="Calibri"/>
        <family val="2"/>
        <scheme val="minor"/>
      </rPr>
      <t xml:space="preserve">A methodological change occurred by Statistics Canada for International Visitor Volume between 2012 and 2013 and between 2017 and 2018. As a result of these changes, periods 2009 to 2012, 2013 to 2017, and 2018 onward international visitor volume and expenditure data cannot be directly compared. 2020 data is not available at this time. </t>
    </r>
  </si>
  <si>
    <r>
      <rPr>
        <b/>
        <sz val="10"/>
        <color theme="1"/>
        <rFont val="Calibri"/>
        <family val="2"/>
        <scheme val="minor"/>
      </rPr>
      <t xml:space="preserve">Note: </t>
    </r>
    <r>
      <rPr>
        <sz val="10"/>
        <color theme="1"/>
        <rFont val="Calibri"/>
        <family val="2"/>
        <scheme val="minor"/>
      </rPr>
      <t xml:space="preserve">A methodological change occurred by Statistics Canada for International Visitor Volume between 2012 and 2013 and between 2017 and 2018. As a result of these changes, periods 2010 to 2012, 2013 to 2017, and 2018 onward international visitor volume and expenditure data cannot be directly compared. 2020 data is not available at this time. </t>
    </r>
  </si>
  <si>
    <r>
      <rPr>
        <b/>
        <sz val="10"/>
        <color theme="1"/>
        <rFont val="Calibri"/>
        <family val="2"/>
        <scheme val="minor"/>
      </rPr>
      <t>Note:</t>
    </r>
    <r>
      <rPr>
        <sz val="10"/>
        <color theme="1"/>
        <rFont val="Calibri"/>
        <family val="2"/>
        <scheme val="minor"/>
      </rPr>
      <t xml:space="preserve"> A methodological change occurred by Statistics Canada on the Travel Survey of Residents of Canada/National Travel Survey between 2017 and 2018. As a result of these changes, periods 2014 to 2017 and 2018 onward domestic visitor volume and expenditure data cannot be directly compared. 2020 data is not available at this time. </t>
    </r>
  </si>
  <si>
    <r>
      <t xml:space="preserve">Note: </t>
    </r>
    <r>
      <rPr>
        <sz val="10"/>
        <rFont val="Calibri"/>
        <family val="2"/>
        <scheme val="minor"/>
      </rPr>
      <t xml:space="preserve">Wages and Salaries include mixed income. </t>
    </r>
  </si>
  <si>
    <t>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</si>
</sst>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 numFmtId="166" formatCode="0.0"/>
    <numFmt numFmtId="167" formatCode="_-&quot;$&quot;* #,##0_-;\-&quot;$&quot;* #,##0_-;_-&quot;$&quot;* &quot;-&quot;??_-;_-@_-"/>
    <numFmt numFmtId="168" formatCode="#,###,"/>
    <numFmt numFmtId="169" formatCode="#,##0.0,;;"/>
    <numFmt numFmtId="170" formatCode="0.000%"/>
    <numFmt numFmtId="171" formatCode="#,##0,,"/>
  </numFmts>
  <fonts count="72" x14ac:knownFonts="1">
    <font>
      <sz val="11"/>
      <color theme="1"/>
      <name val="Calibri"/>
      <family val="2"/>
      <scheme val="minor"/>
    </font>
    <font>
      <u/>
      <sz val="11"/>
      <color theme="10"/>
      <name val="Calibri"/>
      <family val="2"/>
      <scheme val="minor"/>
    </font>
    <font>
      <sz val="11"/>
      <color rgb="FF4D4D4F"/>
      <name val="Calibri"/>
      <family val="2"/>
      <scheme val="minor"/>
    </font>
    <font>
      <i/>
      <sz val="11"/>
      <color theme="1"/>
      <name val="Calibri"/>
      <family val="2"/>
      <scheme val="minor"/>
    </font>
    <font>
      <sz val="11"/>
      <color theme="1"/>
      <name val="Calibri"/>
      <family val="2"/>
      <scheme val="minor"/>
    </font>
    <font>
      <sz val="10"/>
      <name val="Arial"/>
      <family val="2"/>
    </font>
    <font>
      <sz val="12"/>
      <color rgb="FF494949"/>
      <name val="Calibri"/>
      <family val="2"/>
      <scheme val="minor"/>
    </font>
    <font>
      <sz val="10"/>
      <color rgb="FF494949"/>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0"/>
      <color theme="1"/>
      <name val="Courier New"/>
      <family val="2"/>
    </font>
    <font>
      <sz val="10"/>
      <color rgb="FFFF0000"/>
      <name val="Courier New"/>
      <family val="2"/>
    </font>
    <font>
      <b/>
      <sz val="18"/>
      <color theme="3"/>
      <name val="Cambria"/>
      <family val="2"/>
      <scheme val="major"/>
    </font>
    <font>
      <sz val="11"/>
      <color rgb="FF9C650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u/>
      <sz val="10"/>
      <color theme="1"/>
      <name val="Calibri"/>
      <family val="2"/>
      <scheme val="minor"/>
    </font>
    <font>
      <i/>
      <sz val="10"/>
      <name val="Calibri"/>
      <family val="2"/>
      <scheme val="minor"/>
    </font>
    <font>
      <b/>
      <i/>
      <sz val="10"/>
      <name val="Calibri"/>
      <family val="2"/>
      <scheme val="minor"/>
    </font>
    <font>
      <b/>
      <sz val="10"/>
      <color theme="0"/>
      <name val="Calibri"/>
      <family val="2"/>
      <scheme val="minor"/>
    </font>
    <font>
      <b/>
      <sz val="10"/>
      <color rgb="FF0070C0"/>
      <name val="Calibri"/>
      <family val="2"/>
      <scheme val="minor"/>
    </font>
    <font>
      <sz val="10"/>
      <color theme="0" tint="-0.499984740745262"/>
      <name val="Calibri"/>
      <family val="2"/>
      <scheme val="minor"/>
    </font>
    <font>
      <sz val="11"/>
      <color theme="3"/>
      <name val="Calibri"/>
      <family val="2"/>
      <scheme val="minor"/>
    </font>
    <font>
      <u/>
      <sz val="11"/>
      <color theme="3"/>
      <name val="Calibri"/>
      <family val="2"/>
      <scheme val="minor"/>
    </font>
    <font>
      <b/>
      <sz val="28"/>
      <color rgb="FF5D5D5F"/>
      <name val="Calibri"/>
      <family val="2"/>
      <scheme val="minor"/>
    </font>
    <font>
      <sz val="10.5"/>
      <color rgb="FF494949"/>
      <name val="Calibri"/>
      <family val="2"/>
      <scheme val="minor"/>
    </font>
    <font>
      <b/>
      <sz val="24"/>
      <color rgb="FF5D5D5F"/>
      <name val="Calibri"/>
      <family val="2"/>
      <scheme val="minor"/>
    </font>
    <font>
      <b/>
      <sz val="14"/>
      <name val="Calibri"/>
      <family val="2"/>
      <scheme val="minor"/>
    </font>
    <font>
      <sz val="9"/>
      <color theme="1"/>
      <name val="Calibri"/>
      <family val="2"/>
      <scheme val="minor"/>
    </font>
    <font>
      <sz val="20"/>
      <color theme="1"/>
      <name val="Calibri"/>
      <family val="2"/>
    </font>
    <font>
      <b/>
      <sz val="10"/>
      <name val="Brandon Grotesque Bold"/>
      <family val="2"/>
    </font>
    <font>
      <sz val="10"/>
      <name val="Brandon Grotesque Bold"/>
      <family val="2"/>
    </font>
    <font>
      <i/>
      <sz val="10"/>
      <color theme="0"/>
      <name val="Calibri"/>
      <family val="2"/>
      <scheme val="minor"/>
    </font>
    <font>
      <sz val="10"/>
      <color theme="0"/>
      <name val="Calibri"/>
      <family val="2"/>
      <scheme val="minor"/>
    </font>
    <font>
      <b/>
      <i/>
      <sz val="10"/>
      <color theme="0"/>
      <name val="Calibri"/>
      <family val="2"/>
      <scheme val="minor"/>
    </font>
    <font>
      <i/>
      <sz val="11"/>
      <color theme="0"/>
      <name val="Calibri"/>
      <family val="2"/>
      <scheme val="minor"/>
    </font>
    <font>
      <sz val="10"/>
      <color theme="1"/>
      <name val="Arial"/>
      <family val="2"/>
    </font>
    <font>
      <b/>
      <sz val="12"/>
      <color theme="1"/>
      <name val="Times New Roman"/>
      <family val="1"/>
    </font>
    <font>
      <sz val="8"/>
      <color rgb="FF4E586A"/>
      <name val="Segoe UI"/>
      <family val="2"/>
    </font>
    <font>
      <sz val="9.5"/>
      <color theme="1"/>
      <name val="Calibri"/>
      <family val="2"/>
      <scheme val="minor"/>
    </font>
    <font>
      <sz val="10"/>
      <color rgb="FFC00000"/>
      <name val="Calibri"/>
      <family val="2"/>
      <scheme val="minor"/>
    </font>
  </fonts>
  <fills count="34">
    <fill>
      <patternFill patternType="none"/>
    </fill>
    <fill>
      <patternFill patternType="gray125"/>
    </fill>
    <fill>
      <patternFill patternType="solid">
        <fgColor rgb="FFBBC7A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auto="1"/>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s>
  <cellStyleXfs count="391">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6" borderId="19" applyNumberFormat="0" applyAlignment="0" applyProtection="0"/>
    <xf numFmtId="0" fontId="15" fillId="7" borderId="20" applyNumberFormat="0" applyAlignment="0" applyProtection="0"/>
    <xf numFmtId="0" fontId="16" fillId="7" borderId="19" applyNumberFormat="0" applyAlignment="0" applyProtection="0"/>
    <xf numFmtId="0" fontId="17" fillId="0" borderId="21" applyNumberFormat="0" applyFill="0" applyAlignment="0" applyProtection="0"/>
    <xf numFmtId="0" fontId="18" fillId="8" borderId="22" applyNumberFormat="0" applyAlignment="0" applyProtection="0"/>
    <xf numFmtId="0" fontId="19" fillId="0" borderId="0" applyNumberFormat="0" applyFill="0" applyBorder="0" applyAlignment="0" applyProtection="0"/>
    <xf numFmtId="0" fontId="4" fillId="9" borderId="23" applyNumberFormat="0" applyFont="0" applyAlignment="0" applyProtection="0"/>
    <xf numFmtId="0" fontId="20" fillId="0" borderId="0" applyNumberFormat="0" applyFill="0" applyBorder="0" applyAlignment="0" applyProtection="0"/>
    <xf numFmtId="0" fontId="21" fillId="0" borderId="24" applyNumberFormat="0" applyFill="0" applyAlignment="0" applyProtection="0"/>
    <xf numFmtId="0" fontId="22"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2"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2"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2"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2"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2"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44" fontId="4" fillId="0" borderId="0" applyFont="0" applyFill="0" applyBorder="0" applyAlignment="0" applyProtection="0"/>
    <xf numFmtId="0" fontId="4" fillId="0" borderId="0"/>
    <xf numFmtId="0" fontId="5" fillId="0" borderId="0"/>
    <xf numFmtId="9" fontId="5" fillId="0" borderId="0" applyFont="0" applyFill="0" applyBorder="0" applyAlignment="0" applyProtection="0"/>
    <xf numFmtId="43" fontId="4"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5" fillId="0" borderId="0"/>
    <xf numFmtId="0" fontId="23" fillId="0" borderId="0"/>
    <xf numFmtId="0" fontId="23" fillId="0" borderId="0"/>
    <xf numFmtId="0" fontId="23"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6" fillId="4" borderId="0" applyNumberFormat="0" applyBorder="0" applyAlignment="0" applyProtection="0"/>
    <xf numFmtId="0" fontId="27" fillId="7" borderId="19" applyNumberFormat="0" applyAlignment="0" applyProtection="0"/>
    <xf numFmtId="0" fontId="28" fillId="8" borderId="22" applyNumberFormat="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0" borderId="16"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0" applyNumberFormat="0" applyFill="0" applyBorder="0" applyAlignment="0" applyProtection="0"/>
    <xf numFmtId="0" fontId="34" fillId="6" borderId="19" applyNumberFormat="0" applyAlignment="0" applyProtection="0"/>
    <xf numFmtId="0" fontId="35" fillId="0" borderId="21" applyNumberFormat="0" applyFill="0" applyAlignment="0" applyProtection="0"/>
    <xf numFmtId="0" fontId="36" fillId="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24" fillId="9" borderId="23" applyNumberFormat="0" applyFont="0" applyAlignment="0" applyProtection="0"/>
    <xf numFmtId="0" fontId="4" fillId="9" borderId="23" applyNumberFormat="0" applyFont="0" applyAlignment="0" applyProtection="0"/>
    <xf numFmtId="0" fontId="4" fillId="9" borderId="23" applyNumberFormat="0" applyFont="0" applyAlignment="0" applyProtection="0"/>
    <xf numFmtId="0" fontId="37" fillId="7" borderId="20" applyNumberFormat="0" applyAlignment="0" applyProtection="0"/>
    <xf numFmtId="0" fontId="38" fillId="0" borderId="24" applyNumberFormat="0" applyFill="0" applyAlignment="0" applyProtection="0"/>
    <xf numFmtId="0" fontId="39"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40" fillId="0" borderId="0" applyNumberFormat="0" applyFill="0" applyBorder="0" applyAlignment="0" applyProtection="0"/>
    <xf numFmtId="0" fontId="41" fillId="5"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43" fontId="5" fillId="0" borderId="0" applyFont="0" applyFill="0" applyBorder="0" applyAlignment="0" applyProtection="0"/>
    <xf numFmtId="168" fontId="5" fillId="0" borderId="0" applyFont="0" applyFill="0" applyBorder="0" applyAlignment="0" applyProtection="0">
      <alignment horizontal="center"/>
    </xf>
    <xf numFmtId="169" fontId="5" fillId="0" borderId="0" applyFont="0" applyFill="0" applyBorder="0" applyAlignment="0" applyProtection="0">
      <alignment horizontal="center"/>
    </xf>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9" borderId="23" applyNumberFormat="0" applyFont="0" applyAlignment="0" applyProtection="0"/>
    <xf numFmtId="44" fontId="4" fillId="0" borderId="0" applyFont="0" applyFill="0" applyBorder="0" applyAlignment="0" applyProtection="0"/>
  </cellStyleXfs>
  <cellXfs count="462">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8" fillId="0" borderId="0" xfId="0" applyFont="1"/>
    <xf numFmtId="164" fontId="0" fillId="0" borderId="0" xfId="3" applyNumberFormat="1" applyFont="1"/>
    <xf numFmtId="0" fontId="8" fillId="0" borderId="0" xfId="0" applyFont="1" applyBorder="1"/>
    <xf numFmtId="0" fontId="0" fillId="0" borderId="0" xfId="0" applyFont="1"/>
    <xf numFmtId="0" fontId="42" fillId="2" borderId="2" xfId="0" applyFont="1" applyFill="1" applyBorder="1" applyAlignment="1">
      <alignment vertical="center" wrapText="1"/>
    </xf>
    <xf numFmtId="0" fontId="42" fillId="2" borderId="3" xfId="0" applyFont="1" applyFill="1" applyBorder="1" applyAlignment="1">
      <alignment vertical="center" wrapText="1"/>
    </xf>
    <xf numFmtId="0" fontId="42" fillId="2" borderId="2"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0" borderId="10" xfId="0" applyFont="1" applyBorder="1" applyAlignment="1">
      <alignment vertical="center" wrapText="1"/>
    </xf>
    <xf numFmtId="164" fontId="43" fillId="0" borderId="26" xfId="3" applyNumberFormat="1" applyFont="1" applyBorder="1" applyAlignment="1">
      <alignment horizontal="center" vertical="center"/>
    </xf>
    <xf numFmtId="164" fontId="43" fillId="0" borderId="0" xfId="3" applyNumberFormat="1" applyFont="1" applyBorder="1" applyAlignment="1">
      <alignment horizontal="center" vertical="center"/>
    </xf>
    <xf numFmtId="164" fontId="43" fillId="0" borderId="0" xfId="0" applyNumberFormat="1" applyFont="1" applyBorder="1" applyAlignment="1">
      <alignment horizontal="center" vertical="center"/>
    </xf>
    <xf numFmtId="164" fontId="43" fillId="0" borderId="0" xfId="3" applyNumberFormat="1" applyFont="1" applyBorder="1" applyAlignment="1">
      <alignment horizontal="center" vertical="center" wrapText="1"/>
    </xf>
    <xf numFmtId="164" fontId="43" fillId="0" borderId="26" xfId="3" applyNumberFormat="1" applyFont="1" applyBorder="1" applyAlignment="1">
      <alignment horizontal="center" vertical="center" wrapText="1"/>
    </xf>
    <xf numFmtId="0" fontId="42" fillId="0" borderId="5" xfId="0" applyFont="1" applyBorder="1" applyAlignment="1">
      <alignment vertical="center" wrapText="1"/>
    </xf>
    <xf numFmtId="164" fontId="44" fillId="0" borderId="26" xfId="3" applyNumberFormat="1" applyFont="1" applyBorder="1" applyAlignment="1">
      <alignment horizontal="center" vertical="center"/>
    </xf>
    <xf numFmtId="164" fontId="44" fillId="0" borderId="0" xfId="3" applyNumberFormat="1" applyFont="1" applyBorder="1" applyAlignment="1">
      <alignment horizontal="center" vertical="center"/>
    </xf>
    <xf numFmtId="164" fontId="44" fillId="0" borderId="0" xfId="0" applyNumberFormat="1" applyFont="1" applyBorder="1" applyAlignment="1">
      <alignment horizontal="center" vertical="center"/>
    </xf>
    <xf numFmtId="164" fontId="44" fillId="0" borderId="0" xfId="3" applyNumberFormat="1" applyFont="1" applyBorder="1" applyAlignment="1">
      <alignment horizontal="center" vertical="center" wrapText="1"/>
    </xf>
    <xf numFmtId="164" fontId="44" fillId="0" borderId="26" xfId="3" applyNumberFormat="1"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vertical="center"/>
    </xf>
    <xf numFmtId="164" fontId="43" fillId="0" borderId="6" xfId="3" applyNumberFormat="1" applyFont="1" applyBorder="1" applyAlignment="1">
      <alignment horizontal="center" vertical="center"/>
    </xf>
    <xf numFmtId="164" fontId="43" fillId="0" borderId="3" xfId="3" applyNumberFormat="1" applyFont="1" applyBorder="1" applyAlignment="1">
      <alignment horizontal="center" vertical="center"/>
    </xf>
    <xf numFmtId="164" fontId="43" fillId="0" borderId="27" xfId="3" applyNumberFormat="1" applyFont="1" applyBorder="1" applyAlignment="1">
      <alignment horizontal="center" vertical="center"/>
    </xf>
    <xf numFmtId="164" fontId="43" fillId="0" borderId="3" xfId="0" applyNumberFormat="1" applyFont="1" applyBorder="1" applyAlignment="1">
      <alignment horizontal="center" vertical="center"/>
    </xf>
    <xf numFmtId="164" fontId="43" fillId="0" borderId="3" xfId="3" applyNumberFormat="1" applyFont="1" applyBorder="1" applyAlignment="1">
      <alignment horizontal="center" vertical="center" wrapText="1"/>
    </xf>
    <xf numFmtId="164" fontId="43" fillId="0" borderId="27" xfId="3" applyNumberFormat="1" applyFont="1" applyBorder="1" applyAlignment="1">
      <alignment horizontal="center" vertical="center" wrapText="1"/>
    </xf>
    <xf numFmtId="0" fontId="42" fillId="2" borderId="4" xfId="0" applyFont="1" applyFill="1" applyBorder="1" applyAlignment="1">
      <alignment vertical="center" wrapText="1"/>
    </xf>
    <xf numFmtId="0" fontId="45" fillId="2" borderId="3" xfId="0" applyFont="1" applyFill="1" applyBorder="1" applyAlignment="1">
      <alignment horizontal="center" vertical="center"/>
    </xf>
    <xf numFmtId="0" fontId="45" fillId="2" borderId="3" xfId="0" applyFont="1" applyFill="1" applyBorder="1" applyAlignment="1">
      <alignment horizontal="center" vertical="center" wrapText="1"/>
    </xf>
    <xf numFmtId="0" fontId="45" fillId="2" borderId="4" xfId="0" applyFont="1" applyFill="1" applyBorder="1" applyAlignment="1">
      <alignment horizontal="center" vertical="center" wrapText="1"/>
    </xf>
    <xf numFmtId="6" fontId="45" fillId="0" borderId="0" xfId="0" applyNumberFormat="1" applyFont="1" applyBorder="1" applyAlignment="1">
      <alignment horizontal="center" vertical="center"/>
    </xf>
    <xf numFmtId="0" fontId="42" fillId="0" borderId="11" xfId="0" applyFont="1" applyBorder="1" applyAlignment="1">
      <alignment vertical="center" wrapText="1"/>
    </xf>
    <xf numFmtId="6" fontId="46" fillId="0" borderId="8" xfId="0" applyNumberFormat="1" applyFont="1" applyBorder="1" applyAlignment="1">
      <alignment horizontal="center" vertical="center"/>
    </xf>
    <xf numFmtId="6" fontId="46" fillId="0" borderId="0" xfId="0" applyNumberFormat="1" applyFont="1" applyBorder="1" applyAlignment="1">
      <alignment horizontal="center" vertical="center"/>
    </xf>
    <xf numFmtId="6" fontId="46" fillId="0" borderId="5" xfId="0" applyNumberFormat="1"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9" fontId="8" fillId="0" borderId="0" xfId="3" applyFont="1"/>
    <xf numFmtId="6" fontId="45" fillId="0" borderId="2" xfId="0" applyNumberFormat="1" applyFont="1" applyBorder="1" applyAlignment="1">
      <alignment horizontal="center" vertical="center"/>
    </xf>
    <xf numFmtId="6" fontId="45" fillId="0" borderId="3" xfId="0" applyNumberFormat="1" applyFont="1" applyBorder="1" applyAlignment="1">
      <alignment horizontal="center" vertical="center"/>
    </xf>
    <xf numFmtId="6" fontId="45" fillId="0" borderId="4" xfId="0" applyNumberFormat="1" applyFont="1" applyBorder="1" applyAlignment="1">
      <alignment horizontal="center" vertical="center"/>
    </xf>
    <xf numFmtId="0" fontId="8" fillId="0" borderId="6" xfId="0" applyFont="1" applyBorder="1"/>
    <xf numFmtId="0" fontId="8" fillId="0" borderId="5" xfId="0" applyFont="1" applyBorder="1"/>
    <xf numFmtId="164" fontId="43" fillId="0" borderId="0" xfId="0" applyNumberFormat="1" applyFont="1" applyAlignment="1">
      <alignment horizontal="center" vertical="center"/>
    </xf>
    <xf numFmtId="164" fontId="43" fillId="0" borderId="26" xfId="0" applyNumberFormat="1" applyFont="1" applyBorder="1" applyAlignment="1">
      <alignment horizontal="center" vertical="center"/>
    </xf>
    <xf numFmtId="164" fontId="43" fillId="0" borderId="26" xfId="0" applyNumberFormat="1" applyFont="1" applyBorder="1" applyAlignment="1">
      <alignment horizontal="center" vertical="center" wrapText="1"/>
    </xf>
    <xf numFmtId="164" fontId="43" fillId="0" borderId="0" xfId="0" applyNumberFormat="1" applyFont="1" applyBorder="1" applyAlignment="1">
      <alignment horizontal="center" vertical="center" wrapText="1"/>
    </xf>
    <xf numFmtId="164" fontId="44" fillId="0" borderId="0" xfId="0" applyNumberFormat="1" applyFont="1" applyAlignment="1">
      <alignment horizontal="center" vertical="center"/>
    </xf>
    <xf numFmtId="164" fontId="44" fillId="0" borderId="26" xfId="0" applyNumberFormat="1" applyFont="1" applyBorder="1" applyAlignment="1">
      <alignment horizontal="center" vertical="center"/>
    </xf>
    <xf numFmtId="164" fontId="44" fillId="0" borderId="26" xfId="0" applyNumberFormat="1" applyFont="1" applyBorder="1" applyAlignment="1">
      <alignment horizontal="center" vertical="center" wrapText="1"/>
    </xf>
    <xf numFmtId="164" fontId="44" fillId="0" borderId="0" xfId="0" applyNumberFormat="1" applyFont="1" applyBorder="1" applyAlignment="1">
      <alignment horizontal="center" vertical="center" wrapText="1"/>
    </xf>
    <xf numFmtId="164" fontId="44" fillId="0" borderId="5" xfId="0" applyNumberFormat="1" applyFont="1" applyBorder="1" applyAlignment="1">
      <alignment horizontal="center" vertical="center" wrapText="1"/>
    </xf>
    <xf numFmtId="164" fontId="44" fillId="0" borderId="0" xfId="0" applyNumberFormat="1" applyFont="1" applyFill="1" applyBorder="1" applyAlignment="1">
      <alignment horizontal="center" vertical="center" wrapText="1"/>
    </xf>
    <xf numFmtId="0" fontId="42" fillId="0" borderId="1" xfId="0" applyFont="1" applyBorder="1" applyAlignment="1">
      <alignment vertical="center" wrapText="1"/>
    </xf>
    <xf numFmtId="164" fontId="43" fillId="0" borderId="27" xfId="0" applyNumberFormat="1" applyFont="1" applyBorder="1" applyAlignment="1">
      <alignment horizontal="center" vertical="center"/>
    </xf>
    <xf numFmtId="164" fontId="43" fillId="0" borderId="27" xfId="0" applyNumberFormat="1" applyFont="1" applyBorder="1" applyAlignment="1">
      <alignment horizontal="center" vertical="center" wrapText="1"/>
    </xf>
    <xf numFmtId="164" fontId="43" fillId="0" borderId="3" xfId="0" applyNumberFormat="1" applyFont="1" applyBorder="1" applyAlignment="1">
      <alignment horizontal="center" vertical="center" wrapText="1"/>
    </xf>
    <xf numFmtId="164" fontId="43" fillId="0" borderId="4" xfId="0" applyNumberFormat="1" applyFont="1" applyBorder="1" applyAlignment="1">
      <alignment horizontal="center" vertical="center" wrapText="1"/>
    </xf>
    <xf numFmtId="3" fontId="42" fillId="0" borderId="0" xfId="0" applyNumberFormat="1" applyFont="1" applyBorder="1" applyAlignment="1">
      <alignment horizontal="center" vertical="center"/>
    </xf>
    <xf numFmtId="3" fontId="42" fillId="0" borderId="28"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8" fillId="0" borderId="0"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3" fontId="42" fillId="0" borderId="26" xfId="0" applyNumberFormat="1" applyFont="1" applyBorder="1" applyAlignment="1">
      <alignment horizontal="center" vertical="center"/>
    </xf>
    <xf numFmtId="3" fontId="42" fillId="0" borderId="2" xfId="0" applyNumberFormat="1" applyFont="1" applyBorder="1" applyAlignment="1">
      <alignment horizontal="center" vertical="center"/>
    </xf>
    <xf numFmtId="3" fontId="42" fillId="0" borderId="3" xfId="0" applyNumberFormat="1" applyFont="1" applyBorder="1" applyAlignment="1">
      <alignment horizontal="center" vertical="center"/>
    </xf>
    <xf numFmtId="3" fontId="42" fillId="0" borderId="27" xfId="0" applyNumberFormat="1" applyFont="1" applyBorder="1" applyAlignment="1">
      <alignment horizontal="center" vertical="center"/>
    </xf>
    <xf numFmtId="3" fontId="42" fillId="0" borderId="3" xfId="0" applyNumberFormat="1" applyFont="1" applyBorder="1" applyAlignment="1">
      <alignment horizontal="center" vertical="center" wrapText="1"/>
    </xf>
    <xf numFmtId="3" fontId="42" fillId="0" borderId="4" xfId="0" applyNumberFormat="1" applyFont="1" applyBorder="1" applyAlignment="1">
      <alignment horizontal="center" vertical="center" wrapText="1"/>
    </xf>
    <xf numFmtId="0" fontId="8" fillId="0" borderId="10" xfId="0" applyFont="1" applyBorder="1" applyAlignment="1">
      <alignment vertical="center"/>
    </xf>
    <xf numFmtId="0" fontId="47" fillId="0" borderId="0" xfId="0" applyFont="1"/>
    <xf numFmtId="0" fontId="8" fillId="0" borderId="0" xfId="0" applyFont="1" applyBorder="1" applyAlignment="1">
      <alignment vertical="center" wrapText="1"/>
    </xf>
    <xf numFmtId="0" fontId="42" fillId="0" borderId="3" xfId="0" applyFont="1" applyBorder="1" applyAlignment="1">
      <alignment vertical="center" wrapText="1"/>
    </xf>
    <xf numFmtId="164" fontId="48" fillId="0" borderId="9" xfId="0" applyNumberFormat="1" applyFont="1" applyBorder="1" applyAlignment="1">
      <alignment horizontal="center" vertical="center"/>
    </xf>
    <xf numFmtId="164" fontId="48" fillId="0" borderId="28" xfId="0" applyNumberFormat="1" applyFont="1" applyBorder="1" applyAlignment="1">
      <alignment horizontal="center" vertical="center"/>
    </xf>
    <xf numFmtId="164" fontId="48" fillId="0" borderId="13" xfId="0" applyNumberFormat="1" applyFont="1" applyBorder="1" applyAlignment="1">
      <alignment horizontal="center" vertical="center"/>
    </xf>
    <xf numFmtId="164" fontId="48" fillId="0" borderId="0" xfId="0" applyNumberFormat="1" applyFont="1" applyBorder="1" applyAlignment="1">
      <alignment horizontal="center" vertical="center"/>
    </xf>
    <xf numFmtId="164" fontId="48" fillId="0" borderId="26" xfId="0" applyNumberFormat="1" applyFont="1" applyBorder="1" applyAlignment="1">
      <alignment horizontal="center" vertical="center"/>
    </xf>
    <xf numFmtId="164" fontId="48" fillId="0" borderId="5" xfId="0" applyNumberFormat="1" applyFont="1" applyBorder="1" applyAlignment="1">
      <alignment horizontal="center" vertical="center"/>
    </xf>
    <xf numFmtId="165" fontId="49" fillId="0" borderId="2" xfId="0" applyNumberFormat="1" applyFont="1" applyBorder="1" applyAlignment="1">
      <alignment horizontal="center" vertical="center" wrapText="1"/>
    </xf>
    <xf numFmtId="164" fontId="49" fillId="0" borderId="3" xfId="0" applyNumberFormat="1" applyFont="1" applyBorder="1" applyAlignment="1">
      <alignment horizontal="center" vertical="center"/>
    </xf>
    <xf numFmtId="164" fontId="49" fillId="0" borderId="27" xfId="0" applyNumberFormat="1" applyFont="1" applyBorder="1" applyAlignment="1">
      <alignment horizontal="center" vertical="center"/>
    </xf>
    <xf numFmtId="164" fontId="49"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Border="1" applyAlignment="1">
      <alignment vertical="center"/>
    </xf>
    <xf numFmtId="3" fontId="46" fillId="0" borderId="15" xfId="0" applyNumberFormat="1" applyFont="1" applyBorder="1" applyAlignment="1">
      <alignment horizontal="center" vertical="center" wrapText="1"/>
    </xf>
    <xf numFmtId="3" fontId="46" fillId="0" borderId="9" xfId="0" applyNumberFormat="1" applyFont="1" applyBorder="1" applyAlignment="1">
      <alignment horizontal="center" vertical="center" wrapText="1"/>
    </xf>
    <xf numFmtId="3" fontId="46" fillId="0" borderId="13" xfId="0" applyNumberFormat="1" applyFont="1" applyBorder="1" applyAlignment="1">
      <alignment horizontal="center" vertical="center" wrapText="1"/>
    </xf>
    <xf numFmtId="3" fontId="46" fillId="0" borderId="8" xfId="0" applyNumberFormat="1" applyFont="1" applyBorder="1" applyAlignment="1">
      <alignment horizontal="center" vertical="center" wrapText="1"/>
    </xf>
    <xf numFmtId="3" fontId="46" fillId="0" borderId="0" xfId="0" applyNumberFormat="1" applyFont="1" applyBorder="1" applyAlignment="1">
      <alignment horizontal="center" vertical="center" wrapText="1"/>
    </xf>
    <xf numFmtId="3" fontId="46" fillId="0" borderId="5" xfId="0" applyNumberFormat="1" applyFont="1" applyBorder="1" applyAlignment="1">
      <alignment horizontal="center" vertical="center" wrapText="1"/>
    </xf>
    <xf numFmtId="3" fontId="45" fillId="0" borderId="2" xfId="0" applyNumberFormat="1" applyFont="1" applyBorder="1" applyAlignment="1">
      <alignment horizontal="center" vertical="center" wrapText="1"/>
    </xf>
    <xf numFmtId="3" fontId="45" fillId="0" borderId="3" xfId="0" applyNumberFormat="1" applyFont="1" applyBorder="1" applyAlignment="1">
      <alignment horizontal="center" vertical="center" wrapText="1"/>
    </xf>
    <xf numFmtId="3" fontId="45" fillId="0" borderId="4" xfId="0" applyNumberFormat="1" applyFont="1" applyBorder="1" applyAlignment="1">
      <alignment horizontal="center" vertical="center" wrapText="1"/>
    </xf>
    <xf numFmtId="0" fontId="42" fillId="2" borderId="9" xfId="0" applyFont="1" applyFill="1" applyBorder="1" applyAlignment="1">
      <alignment vertical="center" wrapText="1"/>
    </xf>
    <xf numFmtId="0" fontId="42" fillId="2" borderId="13" xfId="0" applyFont="1" applyFill="1" applyBorder="1" applyAlignment="1">
      <alignment vertical="center" wrapText="1"/>
    </xf>
    <xf numFmtId="0" fontId="42" fillId="2" borderId="2" xfId="0" applyFont="1" applyFill="1" applyBorder="1" applyAlignment="1">
      <alignment horizontal="center" vertical="center" wrapText="1"/>
    </xf>
    <xf numFmtId="6" fontId="46" fillId="0" borderId="0" xfId="0" applyNumberFormat="1" applyFont="1" applyBorder="1" applyAlignment="1">
      <alignment horizontal="center" vertical="center" wrapText="1"/>
    </xf>
    <xf numFmtId="0" fontId="45" fillId="0" borderId="13" xfId="0" applyFont="1" applyBorder="1" applyAlignment="1">
      <alignment vertical="center" wrapText="1"/>
    </xf>
    <xf numFmtId="6" fontId="45" fillId="0" borderId="9" xfId="0" applyNumberFormat="1" applyFont="1" applyBorder="1" applyAlignment="1">
      <alignment horizontal="center" vertical="center"/>
    </xf>
    <xf numFmtId="0" fontId="46" fillId="0" borderId="10" xfId="0" applyFont="1" applyBorder="1" applyAlignment="1">
      <alignment vertical="center" wrapText="1"/>
    </xf>
    <xf numFmtId="164" fontId="48" fillId="0" borderId="15" xfId="0" applyNumberFormat="1" applyFont="1" applyBorder="1" applyAlignment="1">
      <alignment horizontal="center" vertical="center" wrapText="1"/>
    </xf>
    <xf numFmtId="164" fontId="48" fillId="0" borderId="9" xfId="0" applyNumberFormat="1" applyFont="1" applyBorder="1" applyAlignment="1">
      <alignment horizontal="center" vertical="center" wrapText="1"/>
    </xf>
    <xf numFmtId="164" fontId="48" fillId="0" borderId="13" xfId="0" applyNumberFormat="1" applyFont="1" applyBorder="1" applyAlignment="1">
      <alignment horizontal="center" vertical="center" wrapText="1"/>
    </xf>
    <xf numFmtId="0" fontId="46" fillId="0" borderId="11" xfId="0" applyFont="1" applyBorder="1" applyAlignment="1">
      <alignment vertical="center" wrapText="1"/>
    </xf>
    <xf numFmtId="164" fontId="48" fillId="0" borderId="8" xfId="0" applyNumberFormat="1" applyFont="1" applyBorder="1" applyAlignment="1">
      <alignment horizontal="center" vertical="center" wrapText="1"/>
    </xf>
    <xf numFmtId="164" fontId="48" fillId="0" borderId="0" xfId="0" applyNumberFormat="1" applyFont="1" applyBorder="1" applyAlignment="1">
      <alignment horizontal="center" vertical="center" wrapText="1"/>
    </xf>
    <xf numFmtId="164" fontId="48" fillId="0" borderId="5" xfId="0" applyNumberFormat="1" applyFont="1" applyBorder="1" applyAlignment="1">
      <alignment horizontal="center" vertical="center" wrapText="1"/>
    </xf>
    <xf numFmtId="0" fontId="46" fillId="0" borderId="11" xfId="0" applyFont="1" applyBorder="1" applyAlignment="1">
      <alignment vertical="center"/>
    </xf>
    <xf numFmtId="0" fontId="8" fillId="0" borderId="0" xfId="0" applyFont="1" applyFill="1" applyBorder="1"/>
    <xf numFmtId="0" fontId="45" fillId="0" borderId="0" xfId="0" applyFont="1" applyFill="1" applyBorder="1"/>
    <xf numFmtId="0" fontId="50" fillId="0" borderId="0" xfId="0" applyFont="1" applyFill="1" applyBorder="1"/>
    <xf numFmtId="0" fontId="45" fillId="0" borderId="0" xfId="4" applyFont="1" applyFill="1" applyBorder="1"/>
    <xf numFmtId="167" fontId="51" fillId="0" borderId="0" xfId="2" applyNumberFormat="1" applyFont="1" applyFill="1" applyBorder="1"/>
    <xf numFmtId="0" fontId="52" fillId="0" borderId="0" xfId="4" applyFont="1" applyFill="1" applyBorder="1"/>
    <xf numFmtId="167" fontId="52" fillId="0" borderId="0" xfId="2" applyNumberFormat="1" applyFont="1" applyFill="1" applyBorder="1"/>
    <xf numFmtId="0" fontId="52" fillId="0" borderId="0" xfId="0" applyFont="1" applyFill="1" applyBorder="1"/>
    <xf numFmtId="0" fontId="46" fillId="0" borderId="0" xfId="0" applyFont="1" applyFill="1" applyBorder="1"/>
    <xf numFmtId="0" fontId="46" fillId="0" borderId="0" xfId="4" applyFont="1" applyFill="1" applyBorder="1"/>
    <xf numFmtId="164" fontId="51" fillId="0" borderId="0" xfId="3" applyNumberFormat="1" applyFont="1" applyFill="1" applyBorder="1"/>
    <xf numFmtId="164" fontId="52" fillId="0" borderId="0" xfId="3" applyNumberFormat="1" applyFont="1" applyFill="1" applyBorder="1"/>
    <xf numFmtId="0" fontId="46" fillId="0" borderId="10" xfId="0" applyFont="1" applyBorder="1" applyAlignment="1">
      <alignment horizontal="left" vertical="center" wrapText="1"/>
    </xf>
    <xf numFmtId="3" fontId="46" fillId="0" borderId="9" xfId="0" applyNumberFormat="1" applyFont="1" applyBorder="1" applyAlignment="1">
      <alignment horizontal="center" vertical="center"/>
    </xf>
    <xf numFmtId="0" fontId="46" fillId="0" borderId="11" xfId="0" applyFont="1" applyBorder="1" applyAlignment="1">
      <alignment horizontal="left" vertical="center" wrapText="1"/>
    </xf>
    <xf numFmtId="3" fontId="46" fillId="0" borderId="0" xfId="0" applyNumberFormat="1" applyFont="1" applyBorder="1" applyAlignment="1">
      <alignment horizontal="center" vertical="center"/>
    </xf>
    <xf numFmtId="3" fontId="46" fillId="0" borderId="14" xfId="0" applyNumberFormat="1" applyFont="1" applyBorder="1" applyAlignment="1">
      <alignment horizontal="center" vertical="center" wrapText="1"/>
    </xf>
    <xf numFmtId="3" fontId="46" fillId="0" borderId="6" xfId="0" applyNumberFormat="1" applyFont="1" applyBorder="1" applyAlignment="1">
      <alignment horizontal="center" vertical="center" wrapText="1"/>
    </xf>
    <xf numFmtId="3" fontId="46" fillId="0" borderId="6" xfId="0" applyNumberFormat="1" applyFont="1" applyBorder="1" applyAlignment="1">
      <alignment horizontal="center" vertical="center"/>
    </xf>
    <xf numFmtId="3" fontId="46" fillId="0" borderId="7" xfId="0" applyNumberFormat="1" applyFont="1" applyBorder="1" applyAlignment="1">
      <alignment horizontal="center" vertical="center" wrapText="1"/>
    </xf>
    <xf numFmtId="0" fontId="45" fillId="0" borderId="10" xfId="0" applyFont="1" applyBorder="1" applyAlignment="1">
      <alignment vertical="center" wrapText="1"/>
    </xf>
    <xf numFmtId="3" fontId="42" fillId="0" borderId="15" xfId="0" applyNumberFormat="1" applyFont="1" applyBorder="1" applyAlignment="1">
      <alignment horizontal="center" vertical="center" wrapText="1"/>
    </xf>
    <xf numFmtId="3" fontId="42" fillId="0" borderId="9" xfId="0" applyNumberFormat="1" applyFont="1" applyBorder="1" applyAlignment="1">
      <alignment horizontal="center" vertical="center" wrapText="1"/>
    </xf>
    <xf numFmtId="3" fontId="42" fillId="0" borderId="9" xfId="0" applyNumberFormat="1" applyFont="1" applyBorder="1" applyAlignment="1">
      <alignment horizontal="center" vertical="center"/>
    </xf>
    <xf numFmtId="3" fontId="42" fillId="0" borderId="13" xfId="0" applyNumberFormat="1" applyFont="1" applyBorder="1" applyAlignment="1">
      <alignment horizontal="center" vertical="center" wrapText="1"/>
    </xf>
    <xf numFmtId="0" fontId="45" fillId="0" borderId="1" xfId="0" applyFont="1" applyBorder="1" applyAlignment="1">
      <alignment vertical="center" wrapText="1"/>
    </xf>
    <xf numFmtId="164" fontId="43" fillId="0" borderId="2" xfId="0" applyNumberFormat="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44" fillId="0" borderId="0" xfId="0" applyFont="1" applyBorder="1" applyAlignment="1">
      <alignment vertical="center" wrapText="1"/>
    </xf>
    <xf numFmtId="164" fontId="44" fillId="0" borderId="8" xfId="0" applyNumberFormat="1" applyFont="1" applyBorder="1" applyAlignment="1">
      <alignment horizontal="center" vertical="center" wrapText="1"/>
    </xf>
    <xf numFmtId="164" fontId="44" fillId="0" borderId="14" xfId="0" applyNumberFormat="1" applyFont="1" applyBorder="1" applyAlignment="1">
      <alignment horizontal="center" vertical="center" wrapText="1"/>
    </xf>
    <xf numFmtId="164" fontId="44" fillId="0" borderId="6" xfId="0" applyNumberFormat="1" applyFont="1" applyBorder="1" applyAlignment="1">
      <alignment horizontal="center" vertical="center"/>
    </xf>
    <xf numFmtId="164" fontId="44" fillId="0" borderId="25" xfId="0" applyNumberFormat="1" applyFont="1" applyBorder="1" applyAlignment="1">
      <alignment horizontal="center" vertical="center"/>
    </xf>
    <xf numFmtId="0" fontId="42" fillId="0" borderId="4" xfId="0" applyFont="1" applyBorder="1" applyAlignment="1">
      <alignment vertical="center" wrapText="1"/>
    </xf>
    <xf numFmtId="164" fontId="43" fillId="0" borderId="14" xfId="0" applyNumberFormat="1" applyFont="1" applyBorder="1" applyAlignment="1">
      <alignment horizontal="center" vertical="center"/>
    </xf>
    <xf numFmtId="164" fontId="43" fillId="0" borderId="6" xfId="0" applyNumberFormat="1" applyFont="1" applyBorder="1" applyAlignment="1">
      <alignment horizontal="center" vertical="center"/>
    </xf>
    <xf numFmtId="164" fontId="43" fillId="0" borderId="25" xfId="0" applyNumberFormat="1" applyFont="1" applyBorder="1" applyAlignment="1">
      <alignment horizontal="center" vertical="center"/>
    </xf>
    <xf numFmtId="0" fontId="8" fillId="0" borderId="13" xfId="0" applyFont="1" applyBorder="1" applyAlignment="1">
      <alignment vertical="center" wrapText="1"/>
    </xf>
    <xf numFmtId="3" fontId="8" fillId="0" borderId="5"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25" xfId="0" applyNumberFormat="1" applyFont="1" applyBorder="1" applyAlignment="1">
      <alignment horizontal="center" vertical="center"/>
    </xf>
    <xf numFmtId="164" fontId="44" fillId="0" borderId="5" xfId="0" applyNumberFormat="1" applyFont="1" applyBorder="1" applyAlignment="1">
      <alignment horizontal="center" vertical="center"/>
    </xf>
    <xf numFmtId="0" fontId="8" fillId="0" borderId="12" xfId="0" applyFont="1" applyBorder="1" applyAlignment="1">
      <alignment vertical="center" wrapText="1"/>
    </xf>
    <xf numFmtId="0" fontId="42" fillId="2" borderId="15" xfId="0" applyFont="1" applyFill="1" applyBorder="1" applyAlignment="1">
      <alignment horizontal="center" vertical="center" wrapText="1"/>
    </xf>
    <xf numFmtId="3" fontId="8" fillId="0" borderId="28" xfId="0" applyNumberFormat="1" applyFont="1" applyBorder="1" applyAlignment="1">
      <alignment horizontal="center" vertical="center"/>
    </xf>
    <xf numFmtId="164" fontId="8" fillId="0" borderId="0" xfId="3" applyNumberFormat="1" applyFont="1"/>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25" xfId="0" applyFont="1" applyBorder="1" applyAlignment="1">
      <alignment horizontal="center" vertical="center"/>
    </xf>
    <xf numFmtId="0" fontId="42" fillId="0" borderId="7" xfId="0" applyFont="1" applyBorder="1" applyAlignment="1">
      <alignment vertical="center"/>
    </xf>
    <xf numFmtId="3" fontId="42" fillId="0" borderId="6" xfId="0" applyNumberFormat="1" applyFont="1" applyBorder="1" applyAlignment="1">
      <alignment horizontal="center" vertical="center"/>
    </xf>
    <xf numFmtId="3" fontId="42" fillId="0" borderId="25"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Alignment="1"/>
    <xf numFmtId="0" fontId="45" fillId="0" borderId="0" xfId="0" applyFont="1" applyAlignment="1">
      <alignment vertical="center"/>
    </xf>
    <xf numFmtId="10" fontId="8" fillId="0" borderId="0" xfId="3" applyNumberFormat="1" applyFont="1"/>
    <xf numFmtId="6" fontId="8" fillId="0" borderId="0" xfId="0" applyNumberFormat="1" applyFont="1" applyAlignment="1">
      <alignment horizontal="center" vertical="center" wrapText="1"/>
    </xf>
    <xf numFmtId="6" fontId="8" fillId="0" borderId="5" xfId="0" applyNumberFormat="1" applyFont="1" applyBorder="1" applyAlignment="1">
      <alignment horizontal="center" vertical="center" wrapText="1"/>
    </xf>
    <xf numFmtId="6" fontId="8" fillId="0" borderId="0" xfId="0" applyNumberFormat="1" applyFont="1" applyBorder="1" applyAlignment="1">
      <alignment horizontal="center" vertical="center" wrapText="1"/>
    </xf>
    <xf numFmtId="0" fontId="8" fillId="0" borderId="10" xfId="0" applyFont="1" applyBorder="1" applyAlignment="1">
      <alignment vertical="center" wrapText="1"/>
    </xf>
    <xf numFmtId="1" fontId="8" fillId="0" borderId="15" xfId="0" applyNumberFormat="1" applyFont="1" applyBorder="1" applyAlignment="1">
      <alignment horizontal="center" vertical="center" wrapText="1"/>
    </xf>
    <xf numFmtId="1" fontId="8" fillId="0" borderId="9" xfId="0" applyNumberFormat="1" applyFont="1" applyBorder="1" applyAlignment="1">
      <alignment horizontal="center" vertical="center" wrapText="1"/>
    </xf>
    <xf numFmtId="1" fontId="8" fillId="2"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1" fontId="8" fillId="2"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5"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7" xfId="0" applyNumberFormat="1" applyFont="1" applyBorder="1" applyAlignment="1">
      <alignment horizontal="center" vertical="center" wrapText="1"/>
    </xf>
    <xf numFmtId="0" fontId="8" fillId="0" borderId="9" xfId="0" applyFont="1" applyBorder="1"/>
    <xf numFmtId="3" fontId="46" fillId="2" borderId="9"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3" fontId="46" fillId="2" borderId="0" xfId="0" applyNumberFormat="1" applyFont="1" applyFill="1" applyBorder="1" applyAlignment="1">
      <alignment horizontal="center" vertical="center"/>
    </xf>
    <xf numFmtId="3" fontId="46" fillId="0" borderId="5" xfId="0" applyNumberFormat="1" applyFont="1" applyBorder="1" applyAlignment="1">
      <alignment horizontal="center" vertical="center"/>
    </xf>
    <xf numFmtId="0" fontId="46" fillId="0" borderId="11" xfId="0" applyFont="1" applyBorder="1"/>
    <xf numFmtId="3" fontId="45" fillId="2" borderId="3" xfId="0" applyNumberFormat="1" applyFont="1" applyFill="1" applyBorder="1" applyAlignment="1">
      <alignment horizontal="center" vertical="center" wrapText="1"/>
    </xf>
    <xf numFmtId="3" fontId="45" fillId="0" borderId="3" xfId="0" applyNumberFormat="1" applyFont="1" applyFill="1" applyBorder="1" applyAlignment="1">
      <alignment horizontal="center" vertical="center" wrapText="1"/>
    </xf>
    <xf numFmtId="3" fontId="52" fillId="0" borderId="0" xfId="0" applyNumberFormat="1" applyFont="1"/>
    <xf numFmtId="3" fontId="51" fillId="0" borderId="0" xfId="0" applyNumberFormat="1" applyFont="1"/>
    <xf numFmtId="6" fontId="48" fillId="0" borderId="8" xfId="0" applyNumberFormat="1" applyFont="1" applyBorder="1" applyAlignment="1">
      <alignment horizontal="center" vertical="center"/>
    </xf>
    <xf numFmtId="164" fontId="48" fillId="0" borderId="15" xfId="0" applyNumberFormat="1" applyFont="1" applyBorder="1" applyAlignment="1">
      <alignment horizontal="center" vertical="center"/>
    </xf>
    <xf numFmtId="164" fontId="48" fillId="0" borderId="8" xfId="0" applyNumberFormat="1" applyFont="1" applyBorder="1" applyAlignment="1">
      <alignment horizontal="center" vertical="center"/>
    </xf>
    <xf numFmtId="164" fontId="49" fillId="0" borderId="2" xfId="3" applyNumberFormat="1" applyFont="1" applyBorder="1" applyAlignment="1">
      <alignment horizontal="center" vertical="center"/>
    </xf>
    <xf numFmtId="164" fontId="49" fillId="0" borderId="2" xfId="0" applyNumberFormat="1" applyFont="1" applyBorder="1" applyAlignment="1">
      <alignment horizontal="center" vertical="center"/>
    </xf>
    <xf numFmtId="0" fontId="47" fillId="0" borderId="0" xfId="0" applyFont="1" applyFill="1" applyBorder="1" applyAlignment="1">
      <alignment vertical="center"/>
    </xf>
    <xf numFmtId="6" fontId="8" fillId="0" borderId="15" xfId="0" applyNumberFormat="1" applyFont="1" applyBorder="1" applyAlignment="1">
      <alignment horizontal="center" vertical="center"/>
    </xf>
    <xf numFmtId="6" fontId="8" fillId="0" borderId="9" xfId="0" applyNumberFormat="1" applyFont="1" applyBorder="1" applyAlignment="1">
      <alignment horizontal="center" vertical="center" wrapText="1"/>
    </xf>
    <xf numFmtId="6" fontId="8" fillId="0" borderId="9" xfId="0" applyNumberFormat="1" applyFont="1" applyBorder="1" applyAlignment="1">
      <alignment horizontal="center" vertical="center"/>
    </xf>
    <xf numFmtId="6" fontId="8" fillId="0" borderId="13" xfId="0" applyNumberFormat="1" applyFont="1" applyBorder="1" applyAlignment="1">
      <alignment horizontal="center" vertical="center" wrapText="1"/>
    </xf>
    <xf numFmtId="0" fontId="44" fillId="0" borderId="0" xfId="0" applyFont="1"/>
    <xf numFmtId="0" fontId="44" fillId="0" borderId="11" xfId="0" applyFont="1" applyBorder="1" applyAlignment="1">
      <alignment horizontal="right" vertical="center" wrapText="1"/>
    </xf>
    <xf numFmtId="0" fontId="44" fillId="0" borderId="8" xfId="0" applyFont="1" applyBorder="1" applyAlignment="1">
      <alignment horizontal="center" vertical="center"/>
    </xf>
    <xf numFmtId="6" fontId="8" fillId="0" borderId="8" xfId="0" applyNumberFormat="1" applyFont="1" applyBorder="1" applyAlignment="1">
      <alignment horizontal="center" vertical="center"/>
    </xf>
    <xf numFmtId="6" fontId="8" fillId="0" borderId="0" xfId="0" applyNumberFormat="1" applyFont="1" applyBorder="1" applyAlignment="1">
      <alignment horizontal="center" vertical="center"/>
    </xf>
    <xf numFmtId="6" fontId="42" fillId="0" borderId="15" xfId="0" applyNumberFormat="1" applyFont="1" applyBorder="1" applyAlignment="1">
      <alignment horizontal="center" vertical="center"/>
    </xf>
    <xf numFmtId="6" fontId="42" fillId="0" borderId="9" xfId="0" applyNumberFormat="1" applyFont="1" applyBorder="1" applyAlignment="1">
      <alignment horizontal="center" vertical="center" wrapText="1"/>
    </xf>
    <xf numFmtId="6" fontId="42" fillId="0" borderId="9" xfId="0" applyNumberFormat="1" applyFont="1" applyBorder="1" applyAlignment="1">
      <alignment horizontal="center" vertical="center"/>
    </xf>
    <xf numFmtId="6" fontId="45" fillId="0" borderId="13" xfId="0" applyNumberFormat="1" applyFont="1" applyBorder="1" applyAlignment="1">
      <alignment horizontal="center" vertical="center"/>
    </xf>
    <xf numFmtId="0" fontId="43" fillId="0" borderId="11" xfId="0" applyFont="1" applyBorder="1" applyAlignment="1">
      <alignment horizontal="right" vertical="center" wrapText="1"/>
    </xf>
    <xf numFmtId="0" fontId="43" fillId="0" borderId="14" xfId="0" applyFont="1" applyBorder="1" applyAlignment="1">
      <alignment horizontal="center" vertical="center"/>
    </xf>
    <xf numFmtId="164" fontId="43" fillId="0" borderId="6" xfId="0" applyNumberFormat="1" applyFont="1" applyBorder="1" applyAlignment="1">
      <alignment horizontal="center" vertical="center" wrapText="1"/>
    </xf>
    <xf numFmtId="164" fontId="43" fillId="0" borderId="7" xfId="0" applyNumberFormat="1" applyFont="1" applyBorder="1" applyAlignment="1">
      <alignment horizontal="center" vertical="center" wrapText="1"/>
    </xf>
    <xf numFmtId="0" fontId="43" fillId="0" borderId="12" xfId="0" applyFont="1" applyBorder="1" applyAlignment="1">
      <alignment horizontal="right" vertical="center" wrapText="1"/>
    </xf>
    <xf numFmtId="164" fontId="49" fillId="0" borderId="6" xfId="0" applyNumberFormat="1" applyFont="1" applyBorder="1" applyAlignment="1">
      <alignment horizontal="center" vertical="center" wrapText="1"/>
    </xf>
    <xf numFmtId="6" fontId="8" fillId="0" borderId="0" xfId="0" applyNumberFormat="1" applyFont="1"/>
    <xf numFmtId="0" fontId="8" fillId="0" borderId="8" xfId="0" applyFont="1" applyBorder="1" applyAlignment="1">
      <alignment vertical="center"/>
    </xf>
    <xf numFmtId="0" fontId="44" fillId="0" borderId="8" xfId="0" applyFont="1" applyBorder="1" applyAlignment="1">
      <alignment horizontal="left" vertical="center" indent="1"/>
    </xf>
    <xf numFmtId="6" fontId="44" fillId="0" borderId="8" xfId="0" applyNumberFormat="1" applyFont="1" applyBorder="1" applyAlignment="1">
      <alignment horizontal="center" vertical="center"/>
    </xf>
    <xf numFmtId="6" fontId="44" fillId="0" borderId="0" xfId="0" applyNumberFormat="1" applyFont="1" applyBorder="1" applyAlignment="1">
      <alignment horizontal="center" vertical="center"/>
    </xf>
    <xf numFmtId="6" fontId="44" fillId="0" borderId="5" xfId="0" applyNumberFormat="1" applyFont="1" applyBorder="1" applyAlignment="1">
      <alignment horizontal="center" vertical="center" wrapText="1"/>
    </xf>
    <xf numFmtId="0" fontId="8" fillId="0" borderId="14" xfId="0" applyFont="1" applyBorder="1" applyAlignment="1">
      <alignment vertical="center"/>
    </xf>
    <xf numFmtId="6" fontId="8" fillId="0" borderId="14" xfId="0" applyNumberFormat="1" applyFont="1" applyBorder="1" applyAlignment="1">
      <alignment horizontal="center" vertical="center"/>
    </xf>
    <xf numFmtId="6" fontId="8" fillId="0" borderId="6" xfId="0" applyNumberFormat="1" applyFont="1" applyBorder="1" applyAlignment="1">
      <alignment horizontal="center" vertical="center"/>
    </xf>
    <xf numFmtId="6" fontId="8" fillId="0" borderId="25" xfId="0" applyNumberFormat="1" applyFont="1" applyBorder="1" applyAlignment="1">
      <alignment horizontal="center" vertical="center"/>
    </xf>
    <xf numFmtId="6" fontId="8" fillId="0" borderId="6" xfId="0" applyNumberFormat="1" applyFont="1" applyBorder="1" applyAlignment="1">
      <alignment horizontal="center" vertical="center" wrapText="1"/>
    </xf>
    <xf numFmtId="6" fontId="8" fillId="0" borderId="7" xfId="0" applyNumberFormat="1" applyFont="1" applyBorder="1" applyAlignment="1">
      <alignment horizontal="center" vertical="center" wrapText="1"/>
    </xf>
    <xf numFmtId="0" fontId="8" fillId="0" borderId="0" xfId="0" applyFont="1" applyFill="1" applyBorder="1" applyAlignment="1">
      <alignment vertical="center"/>
    </xf>
    <xf numFmtId="6" fontId="46" fillId="0" borderId="15" xfId="0" applyNumberFormat="1" applyFont="1" applyBorder="1" applyAlignment="1">
      <alignment horizontal="center" vertical="center"/>
    </xf>
    <xf numFmtId="6" fontId="46" fillId="0" borderId="9" xfId="0" applyNumberFormat="1" applyFont="1" applyBorder="1" applyAlignment="1">
      <alignment horizontal="center" vertical="center"/>
    </xf>
    <xf numFmtId="6" fontId="46" fillId="0" borderId="13" xfId="0" applyNumberFormat="1" applyFont="1" applyBorder="1" applyAlignment="1">
      <alignment horizontal="center" vertical="center"/>
    </xf>
    <xf numFmtId="6" fontId="46" fillId="0" borderId="14" xfId="0" applyNumberFormat="1" applyFont="1" applyBorder="1" applyAlignment="1">
      <alignment horizontal="center" vertical="center"/>
    </xf>
    <xf numFmtId="6" fontId="46" fillId="0" borderId="6" xfId="0" applyNumberFormat="1" applyFont="1" applyBorder="1" applyAlignment="1">
      <alignment horizontal="center" vertical="center"/>
    </xf>
    <xf numFmtId="6" fontId="46" fillId="0" borderId="7" xfId="0" applyNumberFormat="1" applyFont="1" applyBorder="1" applyAlignment="1">
      <alignment horizontal="center" vertical="center"/>
    </xf>
    <xf numFmtId="6" fontId="48" fillId="0" borderId="0" xfId="0" applyNumberFormat="1" applyFont="1" applyBorder="1" applyAlignment="1">
      <alignment horizontal="center" vertical="center"/>
    </xf>
    <xf numFmtId="0" fontId="42" fillId="2" borderId="2" xfId="0" applyFont="1" applyFill="1" applyBorder="1" applyAlignment="1">
      <alignment vertical="center"/>
    </xf>
    <xf numFmtId="0" fontId="8" fillId="0" borderId="15" xfId="0" applyFont="1" applyBorder="1" applyAlignment="1">
      <alignment vertical="center" wrapText="1"/>
    </xf>
    <xf numFmtId="0" fontId="44" fillId="0" borderId="8" xfId="0" applyFont="1" applyBorder="1" applyAlignment="1">
      <alignment horizontal="right" vertical="center"/>
    </xf>
    <xf numFmtId="0" fontId="46" fillId="0" borderId="8" xfId="0" applyFont="1" applyFill="1" applyBorder="1" applyAlignment="1">
      <alignment vertical="center" wrapText="1"/>
    </xf>
    <xf numFmtId="0" fontId="48" fillId="0" borderId="8" xfId="0" applyFont="1" applyBorder="1" applyAlignment="1">
      <alignment horizontal="right" vertical="center"/>
    </xf>
    <xf numFmtId="0" fontId="8" fillId="0" borderId="8" xfId="0" applyFont="1" applyBorder="1" applyAlignment="1">
      <alignment vertical="center" wrapText="1"/>
    </xf>
    <xf numFmtId="6" fontId="46" fillId="0" borderId="26" xfId="0" applyNumberFormat="1" applyFont="1" applyBorder="1" applyAlignment="1">
      <alignment horizontal="center" vertical="center"/>
    </xf>
    <xf numFmtId="165" fontId="46" fillId="0" borderId="0" xfId="2" applyNumberFormat="1" applyFont="1" applyFill="1" applyBorder="1" applyAlignment="1">
      <alignment horizontal="center" vertical="center"/>
    </xf>
    <xf numFmtId="164" fontId="48" fillId="0" borderId="0" xfId="3" applyNumberFormat="1" applyFont="1" applyBorder="1" applyAlignment="1">
      <alignment horizontal="center" vertical="center"/>
    </xf>
    <xf numFmtId="164" fontId="48" fillId="0" borderId="5" xfId="3" applyNumberFormat="1" applyFont="1" applyBorder="1" applyAlignment="1">
      <alignment horizontal="center" vertical="center"/>
    </xf>
    <xf numFmtId="0" fontId="46" fillId="0" borderId="8" xfId="0" applyFont="1" applyBorder="1" applyAlignment="1">
      <alignment vertical="center" wrapText="1"/>
    </xf>
    <xf numFmtId="166" fontId="46" fillId="0" borderId="0" xfId="0" applyNumberFormat="1" applyFont="1" applyBorder="1" applyAlignment="1">
      <alignment horizontal="center" vertical="center"/>
    </xf>
    <xf numFmtId="0" fontId="8" fillId="0" borderId="8" xfId="0" applyFont="1" applyBorder="1" applyAlignment="1">
      <alignment horizontal="right" vertical="center"/>
    </xf>
    <xf numFmtId="0" fontId="44" fillId="0" borderId="14" xfId="0" applyFont="1" applyBorder="1" applyAlignment="1">
      <alignment horizontal="right" vertical="center"/>
    </xf>
    <xf numFmtId="164" fontId="48" fillId="0" borderId="6" xfId="0" applyNumberFormat="1" applyFont="1" applyBorder="1" applyAlignment="1">
      <alignment horizontal="center" vertical="center"/>
    </xf>
    <xf numFmtId="164" fontId="48" fillId="0" borderId="7" xfId="0" applyNumberFormat="1" applyFont="1" applyBorder="1" applyAlignment="1">
      <alignment horizontal="center" vertical="center"/>
    </xf>
    <xf numFmtId="0" fontId="0" fillId="0" borderId="0" xfId="0" applyFont="1" applyBorder="1"/>
    <xf numFmtId="0" fontId="55" fillId="0" borderId="0" xfId="0" applyFont="1" applyAlignment="1">
      <alignment horizontal="left"/>
    </xf>
    <xf numFmtId="0" fontId="0" fillId="0" borderId="0" xfId="0" applyFont="1" applyAlignment="1">
      <alignment horizontal="left"/>
    </xf>
    <xf numFmtId="0" fontId="56" fillId="0" borderId="0" xfId="0" applyFont="1"/>
    <xf numFmtId="0" fontId="53" fillId="0" borderId="0" xfId="0" applyFont="1" applyBorder="1"/>
    <xf numFmtId="0" fontId="54" fillId="0" borderId="0" xfId="1" applyFont="1" applyBorder="1" applyAlignment="1">
      <alignment vertical="center"/>
    </xf>
    <xf numFmtId="0" fontId="55" fillId="0" borderId="0" xfId="0" applyFont="1" applyAlignment="1">
      <alignment horizontal="left" vertical="center"/>
    </xf>
    <xf numFmtId="0" fontId="53" fillId="0" borderId="0" xfId="0" applyFont="1" applyBorder="1" applyAlignment="1">
      <alignment vertical="center"/>
    </xf>
    <xf numFmtId="0" fontId="0" fillId="0" borderId="0" xfId="0" applyFont="1" applyBorder="1" applyAlignment="1">
      <alignment vertical="center"/>
    </xf>
    <xf numFmtId="0" fontId="57" fillId="0" borderId="0" xfId="0" applyFont="1" applyAlignment="1">
      <alignment horizontal="left"/>
    </xf>
    <xf numFmtId="0" fontId="58" fillId="0" borderId="0" xfId="0" applyFont="1" applyAlignment="1">
      <alignment vertical="center"/>
    </xf>
    <xf numFmtId="0" fontId="58" fillId="0" borderId="6" xfId="0" applyFont="1" applyBorder="1" applyAlignment="1">
      <alignment vertical="center"/>
    </xf>
    <xf numFmtId="0" fontId="44" fillId="0" borderId="0" xfId="0" applyFont="1" applyBorder="1" applyAlignment="1">
      <alignment horizontal="right" vertical="center"/>
    </xf>
    <xf numFmtId="0" fontId="8" fillId="0" borderId="0" xfId="0" applyFont="1" applyBorder="1" applyAlignment="1">
      <alignment horizontal="center" vertical="center" textRotation="90" wrapText="1"/>
    </xf>
    <xf numFmtId="0" fontId="45" fillId="0" borderId="0" xfId="0" applyFont="1" applyBorder="1" applyAlignment="1">
      <alignment vertical="center" wrapText="1"/>
    </xf>
    <xf numFmtId="164" fontId="49" fillId="0" borderId="0" xfId="0" applyNumberFormat="1" applyFont="1" applyBorder="1" applyAlignment="1">
      <alignment horizontal="center" vertical="center"/>
    </xf>
    <xf numFmtId="164" fontId="49" fillId="0" borderId="0" xfId="3" applyNumberFormat="1" applyFont="1" applyBorder="1" applyAlignment="1">
      <alignment horizontal="center" vertical="center"/>
    </xf>
    <xf numFmtId="0" fontId="42" fillId="0" borderId="0" xfId="0" applyFont="1" applyBorder="1" applyAlignment="1">
      <alignment vertical="center" wrapText="1"/>
    </xf>
    <xf numFmtId="3" fontId="45" fillId="0" borderId="0" xfId="0" applyNumberFormat="1" applyFont="1" applyBorder="1" applyAlignment="1">
      <alignment horizontal="center" vertical="center" wrapText="1"/>
    </xf>
    <xf numFmtId="3" fontId="45" fillId="0" borderId="0" xfId="0" applyNumberFormat="1" applyFont="1" applyFill="1" applyBorder="1" applyAlignment="1">
      <alignment horizontal="center" vertical="center" wrapText="1"/>
    </xf>
    <xf numFmtId="164" fontId="46" fillId="0" borderId="0" xfId="0" applyNumberFormat="1" applyFont="1" applyBorder="1" applyAlignment="1">
      <alignment horizontal="left" vertical="center"/>
    </xf>
    <xf numFmtId="165" fontId="49" fillId="0" borderId="0" xfId="0" applyNumberFormat="1" applyFont="1" applyBorder="1" applyAlignment="1">
      <alignment horizontal="center" vertical="center" wrapText="1"/>
    </xf>
    <xf numFmtId="0" fontId="58" fillId="0" borderId="0" xfId="0" applyFont="1" applyBorder="1" applyAlignment="1">
      <alignment vertical="center"/>
    </xf>
    <xf numFmtId="0" fontId="8" fillId="0" borderId="0" xfId="0" applyFont="1" applyAlignment="1">
      <alignment horizontal="left" vertical="center"/>
    </xf>
    <xf numFmtId="164" fontId="46" fillId="0" borderId="15" xfId="0" applyNumberFormat="1" applyFont="1" applyBorder="1" applyAlignment="1">
      <alignment horizontal="left" vertical="center"/>
    </xf>
    <xf numFmtId="164" fontId="46" fillId="0" borderId="8" xfId="0" applyNumberFormat="1" applyFont="1" applyBorder="1" applyAlignment="1">
      <alignment horizontal="left" vertical="center"/>
    </xf>
    <xf numFmtId="0" fontId="8" fillId="0" borderId="15" xfId="0" applyFont="1" applyBorder="1" applyAlignment="1">
      <alignment vertical="center"/>
    </xf>
    <xf numFmtId="165" fontId="48" fillId="0" borderId="8" xfId="0" applyNumberFormat="1" applyFont="1" applyBorder="1" applyAlignment="1">
      <alignment horizontal="center" vertical="center" wrapText="1"/>
    </xf>
    <xf numFmtId="3" fontId="8" fillId="0" borderId="0" xfId="0" applyNumberFormat="1" applyFont="1"/>
    <xf numFmtId="3" fontId="8" fillId="0" borderId="0" xfId="0" applyNumberFormat="1" applyFont="1" applyAlignment="1">
      <alignment horizontal="center" vertical="center"/>
    </xf>
    <xf numFmtId="165" fontId="8" fillId="0" borderId="0" xfId="0" applyNumberFormat="1" applyFont="1"/>
    <xf numFmtId="165" fontId="8" fillId="0" borderId="0" xfId="0" applyNumberFormat="1" applyFont="1" applyAlignment="1">
      <alignment horizontal="center" vertical="center"/>
    </xf>
    <xf numFmtId="165" fontId="8" fillId="0" borderId="26" xfId="0" applyNumberFormat="1" applyFont="1" applyBorder="1" applyAlignment="1">
      <alignment horizontal="center" vertical="center"/>
    </xf>
    <xf numFmtId="165" fontId="42" fillId="0" borderId="2" xfId="0" applyNumberFormat="1" applyFont="1" applyBorder="1" applyAlignment="1">
      <alignment horizontal="center" vertical="center"/>
    </xf>
    <xf numFmtId="165" fontId="42" fillId="0" borderId="3" xfId="0" applyNumberFormat="1" applyFont="1" applyBorder="1" applyAlignment="1">
      <alignment horizontal="center" vertical="center"/>
    </xf>
    <xf numFmtId="165" fontId="42" fillId="0" borderId="27" xfId="0" applyNumberFormat="1" applyFont="1" applyBorder="1" applyAlignment="1">
      <alignment horizontal="center" vertical="center"/>
    </xf>
    <xf numFmtId="3" fontId="8" fillId="0" borderId="0" xfId="0" applyNumberFormat="1" applyFont="1" applyBorder="1"/>
    <xf numFmtId="1" fontId="8" fillId="0" borderId="0" xfId="0" applyNumberFormat="1" applyFont="1" applyBorder="1"/>
    <xf numFmtId="0" fontId="42" fillId="2" borderId="15" xfId="0" applyFont="1" applyFill="1" applyBorder="1" applyAlignment="1">
      <alignment vertical="center" wrapText="1"/>
    </xf>
    <xf numFmtId="164" fontId="43" fillId="0" borderId="29" xfId="0" applyNumberFormat="1" applyFont="1" applyBorder="1" applyAlignment="1">
      <alignment horizontal="center" vertical="center"/>
    </xf>
    <xf numFmtId="164" fontId="43" fillId="0" borderId="30" xfId="3" applyNumberFormat="1" applyFont="1" applyBorder="1" applyAlignment="1">
      <alignment horizontal="center" vertical="center"/>
    </xf>
    <xf numFmtId="0" fontId="42" fillId="0" borderId="9" xfId="0" applyFont="1" applyBorder="1" applyAlignment="1">
      <alignment vertical="center" wrapText="1"/>
    </xf>
    <xf numFmtId="6" fontId="45" fillId="0" borderId="26" xfId="0" applyNumberFormat="1" applyFont="1" applyBorder="1" applyAlignment="1">
      <alignment horizontal="center" vertical="center"/>
    </xf>
    <xf numFmtId="6" fontId="45" fillId="0" borderId="27" xfId="0" applyNumberFormat="1" applyFont="1" applyBorder="1" applyAlignment="1">
      <alignment horizontal="center" vertical="center"/>
    </xf>
    <xf numFmtId="6" fontId="45" fillId="0" borderId="9" xfId="0" applyNumberFormat="1" applyFont="1" applyFill="1" applyBorder="1" applyAlignment="1">
      <alignment horizontal="center" vertical="center"/>
    </xf>
    <xf numFmtId="6" fontId="45" fillId="0" borderId="28" xfId="0" applyNumberFormat="1" applyFont="1" applyFill="1" applyBorder="1" applyAlignment="1">
      <alignment horizontal="center" vertical="center"/>
    </xf>
    <xf numFmtId="6" fontId="46" fillId="0" borderId="0" xfId="0" applyNumberFormat="1" applyFont="1" applyFill="1" applyBorder="1" applyAlignment="1">
      <alignment horizontal="center" vertical="center"/>
    </xf>
    <xf numFmtId="6" fontId="46" fillId="0" borderId="26" xfId="0" applyNumberFormat="1" applyFont="1" applyFill="1" applyBorder="1" applyAlignment="1">
      <alignment horizontal="center" vertical="center"/>
    </xf>
    <xf numFmtId="0" fontId="0" fillId="0" borderId="0" xfId="0" applyAlignment="1">
      <alignment horizontal="left" vertical="center"/>
    </xf>
    <xf numFmtId="0" fontId="42" fillId="2" borderId="3" xfId="0" applyFont="1" applyFill="1" applyBorder="1" applyAlignment="1">
      <alignment vertical="center"/>
    </xf>
    <xf numFmtId="0" fontId="60" fillId="0" borderId="0" xfId="0" applyFont="1"/>
    <xf numFmtId="0" fontId="59" fillId="0" borderId="0" xfId="0" applyFont="1" applyAlignment="1">
      <alignment horizontal="left"/>
    </xf>
    <xf numFmtId="0" fontId="42" fillId="2" borderId="2" xfId="0" applyFont="1" applyFill="1" applyBorder="1" applyAlignment="1">
      <alignment horizontal="left" vertical="center"/>
    </xf>
    <xf numFmtId="0" fontId="42" fillId="2" borderId="2" xfId="0" applyFont="1" applyFill="1" applyBorder="1" applyAlignment="1">
      <alignment horizontal="left" vertical="center" wrapText="1"/>
    </xf>
    <xf numFmtId="3" fontId="8" fillId="0" borderId="13" xfId="0" applyNumberFormat="1" applyFont="1" applyBorder="1" applyAlignment="1">
      <alignment horizontal="center" vertical="center" wrapText="1"/>
    </xf>
    <xf numFmtId="6" fontId="45" fillId="0" borderId="15" xfId="0" applyNumberFormat="1" applyFont="1" applyFill="1" applyBorder="1" applyAlignment="1">
      <alignment horizontal="center" vertical="center"/>
    </xf>
    <xf numFmtId="6" fontId="46" fillId="0" borderId="8" xfId="0" applyNumberFormat="1" applyFont="1" applyFill="1" applyBorder="1" applyAlignment="1">
      <alignment horizontal="center" vertical="center"/>
    </xf>
    <xf numFmtId="6" fontId="45" fillId="0" borderId="8" xfId="0" applyNumberFormat="1" applyFont="1" applyBorder="1" applyAlignment="1">
      <alignment horizontal="center" vertical="center"/>
    </xf>
    <xf numFmtId="0" fontId="8" fillId="0" borderId="5" xfId="0" applyFont="1" applyBorder="1" applyAlignment="1">
      <alignment horizontal="center"/>
    </xf>
    <xf numFmtId="0" fontId="42" fillId="0" borderId="5" xfId="0" applyFont="1" applyBorder="1" applyAlignment="1">
      <alignment horizontal="center"/>
    </xf>
    <xf numFmtId="0" fontId="42" fillId="0" borderId="13" xfId="0" applyFont="1" applyBorder="1" applyAlignment="1">
      <alignment horizontal="center"/>
    </xf>
    <xf numFmtId="0" fontId="42" fillId="0" borderId="4" xfId="0" applyFont="1" applyBorder="1" applyAlignment="1">
      <alignment horizontal="center"/>
    </xf>
    <xf numFmtId="165" fontId="8" fillId="0" borderId="0"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8" fillId="0" borderId="0" xfId="0" applyFont="1" applyBorder="1" applyAlignment="1">
      <alignment horizontal="center" vertical="center" wrapText="1"/>
    </xf>
    <xf numFmtId="0" fontId="44" fillId="0" borderId="5" xfId="0" applyFont="1" applyBorder="1" applyAlignment="1">
      <alignment horizontal="center"/>
    </xf>
    <xf numFmtId="0" fontId="43" fillId="0" borderId="4" xfId="0" applyFont="1" applyBorder="1" applyAlignment="1">
      <alignment horizontal="center"/>
    </xf>
    <xf numFmtId="0" fontId="43" fillId="0" borderId="13" xfId="0" applyFont="1" applyBorder="1" applyAlignment="1">
      <alignment horizontal="center"/>
    </xf>
    <xf numFmtId="0" fontId="43" fillId="0" borderId="5" xfId="0" applyFont="1" applyBorder="1" applyAlignment="1">
      <alignment horizontal="center"/>
    </xf>
    <xf numFmtId="164" fontId="43" fillId="0" borderId="31" xfId="3" applyNumberFormat="1" applyFont="1" applyBorder="1" applyAlignment="1">
      <alignment horizontal="center" vertical="center"/>
    </xf>
    <xf numFmtId="164" fontId="43" fillId="0" borderId="2" xfId="3" applyNumberFormat="1" applyFont="1" applyBorder="1" applyAlignment="1">
      <alignment horizontal="center" vertical="center"/>
    </xf>
    <xf numFmtId="0" fontId="43" fillId="0" borderId="5" xfId="0" applyFont="1" applyBorder="1" applyAlignment="1">
      <alignment horizontal="center" vertical="center"/>
    </xf>
    <xf numFmtId="0" fontId="8" fillId="0" borderId="5" xfId="0" applyFont="1" applyBorder="1" applyAlignment="1">
      <alignment horizontal="center" vertical="center"/>
    </xf>
    <xf numFmtId="0" fontId="44" fillId="0" borderId="5" xfId="0" applyFont="1" applyBorder="1" applyAlignment="1">
      <alignment horizontal="center" vertical="center"/>
    </xf>
    <xf numFmtId="0" fontId="43" fillId="0" borderId="4" xfId="0" applyFont="1" applyBorder="1" applyAlignment="1">
      <alignment horizontal="center" vertical="center"/>
    </xf>
    <xf numFmtId="170" fontId="8" fillId="0" borderId="0" xfId="3" applyNumberFormat="1" applyFont="1"/>
    <xf numFmtId="0" fontId="42" fillId="0" borderId="4" xfId="0" applyFont="1" applyBorder="1" applyAlignment="1">
      <alignment horizontal="center" vertical="center"/>
    </xf>
    <xf numFmtId="0" fontId="42" fillId="2" borderId="9" xfId="0" applyFont="1" applyFill="1" applyBorder="1" applyAlignment="1">
      <alignment horizontal="center" vertical="center" wrapText="1"/>
    </xf>
    <xf numFmtId="6" fontId="46" fillId="0" borderId="8" xfId="0" applyNumberFormat="1" applyFont="1" applyBorder="1" applyAlignment="1">
      <alignment horizontal="center" vertical="center" wrapText="1"/>
    </xf>
    <xf numFmtId="6" fontId="46" fillId="0" borderId="5" xfId="0" applyNumberFormat="1" applyFont="1" applyBorder="1" applyAlignment="1">
      <alignment horizontal="center" vertical="center" wrapText="1"/>
    </xf>
    <xf numFmtId="0" fontId="42" fillId="2" borderId="13" xfId="0" applyFont="1" applyFill="1" applyBorder="1" applyAlignment="1">
      <alignment horizontal="center" vertical="center" wrapText="1"/>
    </xf>
    <xf numFmtId="3" fontId="8" fillId="0" borderId="15" xfId="0" applyNumberFormat="1" applyFont="1" applyBorder="1" applyAlignment="1">
      <alignment horizontal="center" vertical="center"/>
    </xf>
    <xf numFmtId="164" fontId="44" fillId="0" borderId="15" xfId="0" applyNumberFormat="1" applyFont="1" applyBorder="1" applyAlignment="1">
      <alignment horizontal="center" vertical="center" wrapText="1"/>
    </xf>
    <xf numFmtId="164" fontId="44" fillId="0" borderId="9" xfId="0" applyNumberFormat="1" applyFont="1" applyBorder="1" applyAlignment="1">
      <alignment horizontal="center" vertical="center"/>
    </xf>
    <xf numFmtId="164" fontId="44" fillId="0" borderId="28" xfId="0" applyNumberFormat="1" applyFont="1" applyBorder="1" applyAlignment="1">
      <alignment horizontal="center" vertical="center"/>
    </xf>
    <xf numFmtId="164" fontId="44" fillId="0" borderId="9" xfId="0" applyNumberFormat="1" applyFont="1" applyBorder="1" applyAlignment="1">
      <alignment horizontal="center" vertical="center" wrapText="1"/>
    </xf>
    <xf numFmtId="164" fontId="44" fillId="0" borderId="13" xfId="0" applyNumberFormat="1" applyFont="1" applyBorder="1" applyAlignment="1">
      <alignment horizontal="center" vertical="center" wrapText="1"/>
    </xf>
    <xf numFmtId="0" fontId="42" fillId="0" borderId="14" xfId="0" applyFont="1" applyBorder="1" applyAlignment="1">
      <alignment vertical="center"/>
    </xf>
    <xf numFmtId="0" fontId="42" fillId="2" borderId="9" xfId="0" applyFont="1" applyFill="1" applyBorder="1" applyAlignment="1">
      <alignment horizontal="center" vertical="center"/>
    </xf>
    <xf numFmtId="166" fontId="46" fillId="0" borderId="2" xfId="0" applyNumberFormat="1" applyFont="1" applyBorder="1" applyAlignment="1">
      <alignment horizontal="center" vertical="center"/>
    </xf>
    <xf numFmtId="166" fontId="46" fillId="0" borderId="3" xfId="0" applyNumberFormat="1" applyFont="1" applyBorder="1" applyAlignment="1">
      <alignment horizontal="center" vertical="center"/>
    </xf>
    <xf numFmtId="166" fontId="46" fillId="0" borderId="3" xfId="0" applyNumberFormat="1" applyFont="1" applyBorder="1" applyAlignment="1">
      <alignment horizontal="center" vertical="center" wrapText="1"/>
    </xf>
    <xf numFmtId="6" fontId="48" fillId="0" borderId="15" xfId="0" applyNumberFormat="1" applyFont="1" applyBorder="1" applyAlignment="1">
      <alignment horizontal="center" vertical="center"/>
    </xf>
    <xf numFmtId="6" fontId="48" fillId="0" borderId="9" xfId="0" applyNumberFormat="1" applyFont="1" applyBorder="1" applyAlignment="1">
      <alignment horizontal="center" vertical="center"/>
    </xf>
    <xf numFmtId="164" fontId="48" fillId="0" borderId="9" xfId="3" applyNumberFormat="1" applyFont="1" applyBorder="1" applyAlignment="1">
      <alignment horizontal="center" vertical="center"/>
    </xf>
    <xf numFmtId="164" fontId="48" fillId="0" borderId="13" xfId="3" applyNumberFormat="1" applyFont="1" applyBorder="1" applyAlignment="1">
      <alignment horizontal="center" vertical="center"/>
    </xf>
    <xf numFmtId="6" fontId="48" fillId="0" borderId="14" xfId="0" applyNumberFormat="1" applyFont="1" applyBorder="1" applyAlignment="1">
      <alignment horizontal="center" vertical="center"/>
    </xf>
    <xf numFmtId="6" fontId="48" fillId="0" borderId="6" xfId="0" applyNumberFormat="1" applyFont="1" applyBorder="1" applyAlignment="1">
      <alignment horizontal="center" vertical="center"/>
    </xf>
    <xf numFmtId="164" fontId="48" fillId="0" borderId="6" xfId="3" applyNumberFormat="1" applyFont="1" applyBorder="1" applyAlignment="1">
      <alignment horizontal="center" vertical="center"/>
    </xf>
    <xf numFmtId="164" fontId="48" fillId="0" borderId="7" xfId="3" applyNumberFormat="1" applyFont="1" applyBorder="1" applyAlignment="1">
      <alignment horizontal="center" vertical="center"/>
    </xf>
    <xf numFmtId="171" fontId="61" fillId="0" borderId="0" xfId="0" applyNumberFormat="1" applyFont="1" applyAlignment="1">
      <alignment vertical="center"/>
    </xf>
    <xf numFmtId="6" fontId="44" fillId="0" borderId="5" xfId="0" applyNumberFormat="1" applyFont="1" applyBorder="1" applyAlignment="1">
      <alignment horizontal="center" vertical="center"/>
    </xf>
    <xf numFmtId="3" fontId="46" fillId="0" borderId="9"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0" fontId="62" fillId="0" borderId="0" xfId="39" applyFont="1"/>
    <xf numFmtId="3" fontId="62" fillId="0" borderId="0" xfId="0" applyNumberFormat="1" applyFont="1"/>
    <xf numFmtId="6" fontId="42" fillId="0" borderId="2" xfId="0" applyNumberFormat="1" applyFont="1" applyBorder="1" applyAlignment="1">
      <alignment horizontal="center" vertical="center"/>
    </xf>
    <xf numFmtId="6" fontId="42" fillId="0" borderId="3" xfId="0" applyNumberFormat="1" applyFont="1" applyBorder="1" applyAlignment="1">
      <alignment horizontal="center" vertical="center"/>
    </xf>
    <xf numFmtId="164" fontId="43" fillId="0" borderId="4" xfId="0" applyNumberFormat="1" applyFont="1" applyBorder="1" applyAlignment="1">
      <alignment horizontal="center" vertical="center"/>
    </xf>
    <xf numFmtId="0" fontId="8" fillId="0" borderId="8" xfId="0" applyFont="1" applyFill="1" applyBorder="1" applyAlignment="1">
      <alignment vertical="center"/>
    </xf>
    <xf numFmtId="164" fontId="43" fillId="0" borderId="2" xfId="0" applyNumberFormat="1" applyFont="1" applyBorder="1" applyAlignment="1">
      <alignment horizontal="center" vertical="center"/>
    </xf>
    <xf numFmtId="6" fontId="46" fillId="0" borderId="33" xfId="0" applyNumberFormat="1" applyFont="1" applyBorder="1" applyAlignment="1">
      <alignment horizontal="center" vertical="center"/>
    </xf>
    <xf numFmtId="164" fontId="48" fillId="0" borderId="32" xfId="0" applyNumberFormat="1" applyFont="1" applyBorder="1" applyAlignment="1">
      <alignment horizontal="center" vertical="center"/>
    </xf>
    <xf numFmtId="164" fontId="48" fillId="0" borderId="33" xfId="0" applyNumberFormat="1" applyFont="1" applyBorder="1" applyAlignment="1">
      <alignment horizontal="center" vertical="center"/>
    </xf>
    <xf numFmtId="3" fontId="8" fillId="0" borderId="33" xfId="0" applyNumberFormat="1" applyFont="1" applyBorder="1" applyAlignment="1">
      <alignment horizontal="center" vertical="center"/>
    </xf>
    <xf numFmtId="3" fontId="46" fillId="0" borderId="33" xfId="0" applyNumberFormat="1" applyFont="1" applyBorder="1" applyAlignment="1">
      <alignment horizontal="center" vertical="center"/>
    </xf>
    <xf numFmtId="0" fontId="63" fillId="0" borderId="0" xfId="0" applyFont="1"/>
    <xf numFmtId="0" fontId="64" fillId="0" borderId="0" xfId="0" applyFont="1" applyBorder="1" applyAlignment="1">
      <alignment horizontal="center" vertical="center" textRotation="90" wrapText="1"/>
    </xf>
    <xf numFmtId="0" fontId="50" fillId="0" borderId="0" xfId="0" applyFont="1" applyBorder="1" applyAlignment="1">
      <alignment horizontal="right" vertical="center" wrapText="1"/>
    </xf>
    <xf numFmtId="8" fontId="65" fillId="0" borderId="0" xfId="0" applyNumberFormat="1" applyFont="1" applyBorder="1" applyAlignment="1">
      <alignment horizontal="center" vertical="center"/>
    </xf>
    <xf numFmtId="0" fontId="66" fillId="0" borderId="0" xfId="0" applyFont="1"/>
    <xf numFmtId="2" fontId="8" fillId="0" borderId="0" xfId="0" applyNumberFormat="1" applyFont="1"/>
    <xf numFmtId="3" fontId="50" fillId="0" borderId="0" xfId="0" applyNumberFormat="1" applyFont="1" applyBorder="1" applyAlignment="1">
      <alignment horizontal="center" vertical="center"/>
    </xf>
    <xf numFmtId="3" fontId="46" fillId="0" borderId="32" xfId="0" applyNumberFormat="1" applyFont="1" applyBorder="1" applyAlignment="1">
      <alignment horizontal="center" vertical="center"/>
    </xf>
    <xf numFmtId="3" fontId="64" fillId="0" borderId="0" xfId="0" applyNumberFormat="1" applyFont="1" applyBorder="1" applyAlignment="1">
      <alignment horizontal="center" vertical="center"/>
    </xf>
    <xf numFmtId="6" fontId="64" fillId="0" borderId="0" xfId="0" applyNumberFormat="1" applyFont="1"/>
    <xf numFmtId="164" fontId="46" fillId="0" borderId="0" xfId="3" applyNumberFormat="1" applyFont="1"/>
    <xf numFmtId="2" fontId="48" fillId="0" borderId="0" xfId="0" applyNumberFormat="1" applyFont="1" applyBorder="1" applyAlignment="1">
      <alignment horizontal="center" vertical="center"/>
    </xf>
    <xf numFmtId="0" fontId="8" fillId="0" borderId="0" xfId="0" applyFont="1" applyAlignment="1">
      <alignment horizontal="left" vertical="center"/>
    </xf>
    <xf numFmtId="164" fontId="46" fillId="0" borderId="5" xfId="0" applyNumberFormat="1" applyFont="1" applyBorder="1" applyAlignment="1">
      <alignment horizontal="center" vertical="center"/>
    </xf>
    <xf numFmtId="165" fontId="46" fillId="0" borderId="8" xfId="2" applyNumberFormat="1" applyFont="1" applyFill="1" applyBorder="1" applyAlignment="1">
      <alignment horizontal="center" vertical="center"/>
    </xf>
    <xf numFmtId="165" fontId="46" fillId="0" borderId="5" xfId="2" applyNumberFormat="1" applyFont="1" applyFill="1" applyBorder="1" applyAlignment="1">
      <alignment horizontal="center" vertical="center"/>
    </xf>
    <xf numFmtId="164" fontId="48" fillId="0" borderId="8" xfId="3" applyNumberFormat="1" applyFont="1" applyBorder="1" applyAlignment="1">
      <alignment horizontal="center" vertical="center"/>
    </xf>
    <xf numFmtId="166" fontId="46" fillId="0" borderId="8" xfId="0" applyNumberFormat="1" applyFont="1" applyBorder="1" applyAlignment="1">
      <alignment horizontal="center" vertical="center"/>
    </xf>
    <xf numFmtId="166" fontId="46" fillId="0" borderId="5" xfId="0" applyNumberFormat="1" applyFont="1" applyBorder="1" applyAlignment="1">
      <alignment horizontal="center" vertical="center"/>
    </xf>
    <xf numFmtId="3" fontId="46" fillId="0" borderId="8" xfId="0" applyNumberFormat="1" applyFont="1" applyBorder="1" applyAlignment="1">
      <alignment horizontal="center" vertical="center"/>
    </xf>
    <xf numFmtId="164" fontId="48" fillId="0" borderId="14" xfId="0" applyNumberFormat="1" applyFont="1" applyBorder="1" applyAlignment="1">
      <alignment horizontal="center" vertical="center"/>
    </xf>
    <xf numFmtId="164" fontId="48" fillId="0" borderId="34" xfId="0" applyNumberFormat="1" applyFont="1" applyBorder="1" applyAlignment="1">
      <alignment horizontal="center" vertical="center"/>
    </xf>
    <xf numFmtId="164" fontId="48" fillId="0" borderId="35" xfId="0" applyNumberFormat="1" applyFont="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164" fontId="71" fillId="0" borderId="0" xfId="3" applyNumberFormat="1" applyFont="1"/>
    <xf numFmtId="0" fontId="0" fillId="0" borderId="0" xfId="0"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readingOrder="1"/>
    </xf>
    <xf numFmtId="0" fontId="8" fillId="0" borderId="0" xfId="0" applyFont="1" applyAlignment="1">
      <alignment horizontal="left" vertical="center" wrapText="1"/>
    </xf>
    <xf numFmtId="0" fontId="45" fillId="0" borderId="0" xfId="0" applyFont="1" applyAlignment="1">
      <alignment horizontal="left" vertical="center"/>
    </xf>
    <xf numFmtId="0" fontId="46" fillId="0" borderId="0" xfId="0" applyFont="1" applyAlignment="1">
      <alignment horizontal="left" vertical="center"/>
    </xf>
    <xf numFmtId="0" fontId="8" fillId="0" borderId="10"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0" xfId="0" applyFont="1" applyFill="1"/>
    <xf numFmtId="0" fontId="8" fillId="0" borderId="0" xfId="0" applyFont="1" applyBorder="1" applyAlignment="1">
      <alignment vertical="center"/>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0" xfId="0" applyFont="1" applyBorder="1" applyAlignment="1">
      <alignment horizontal="left" vertical="top" wrapText="1"/>
    </xf>
    <xf numFmtId="166" fontId="8" fillId="0" borderId="4" xfId="0" applyNumberFormat="1" applyFont="1" applyBorder="1" applyAlignment="1">
      <alignment horizontal="center" vertical="center"/>
    </xf>
    <xf numFmtId="164" fontId="46" fillId="0" borderId="15" xfId="0" applyNumberFormat="1" applyFont="1" applyBorder="1" applyAlignment="1">
      <alignment horizontal="center" vertical="center" wrapText="1"/>
    </xf>
    <xf numFmtId="164" fontId="46" fillId="0" borderId="8" xfId="0" applyNumberFormat="1" applyFont="1" applyBorder="1" applyAlignment="1">
      <alignment horizontal="center" vertical="center" wrapText="1"/>
    </xf>
    <xf numFmtId="6" fontId="46" fillId="0" borderId="9" xfId="0" applyNumberFormat="1" applyFont="1" applyBorder="1" applyAlignment="1">
      <alignment horizontal="center" vertical="center" wrapText="1"/>
    </xf>
    <xf numFmtId="6" fontId="46" fillId="0" borderId="13" xfId="0" applyNumberFormat="1" applyFont="1" applyBorder="1" applyAlignment="1">
      <alignment horizontal="center" vertical="center" wrapText="1"/>
    </xf>
    <xf numFmtId="164" fontId="46" fillId="0" borderId="14" xfId="0" applyNumberFormat="1" applyFont="1" applyBorder="1" applyAlignment="1">
      <alignment horizontal="center" vertical="center" wrapText="1"/>
    </xf>
    <xf numFmtId="6" fontId="46" fillId="0" borderId="6" xfId="0" applyNumberFormat="1" applyFont="1" applyBorder="1" applyAlignment="1">
      <alignment horizontal="center" vertical="center" wrapText="1"/>
    </xf>
    <xf numFmtId="6" fontId="46" fillId="0" borderId="7" xfId="0" applyNumberFormat="1" applyFont="1" applyBorder="1" applyAlignment="1">
      <alignment horizontal="center" vertical="center" wrapText="1"/>
    </xf>
    <xf numFmtId="0" fontId="46" fillId="0" borderId="9"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vertical="center"/>
    </xf>
    <xf numFmtId="0" fontId="46" fillId="0" borderId="6" xfId="0" applyFont="1" applyBorder="1" applyAlignment="1">
      <alignment vertical="center"/>
    </xf>
    <xf numFmtId="0" fontId="42" fillId="2" borderId="15" xfId="0" applyFont="1" applyFill="1" applyBorder="1" applyAlignment="1">
      <alignment horizontal="center" vertical="center"/>
    </xf>
    <xf numFmtId="164" fontId="46" fillId="0" borderId="0" xfId="0" applyNumberFormat="1" applyFont="1" applyBorder="1" applyAlignment="1">
      <alignment horizontal="center" vertical="center" wrapText="1"/>
    </xf>
    <xf numFmtId="164" fontId="46" fillId="0" borderId="9" xfId="0" applyNumberFormat="1" applyFont="1" applyBorder="1" applyAlignment="1">
      <alignment horizontal="center" vertical="center" wrapText="1"/>
    </xf>
    <xf numFmtId="164" fontId="46" fillId="0" borderId="6" xfId="0" applyNumberFormat="1" applyFont="1" applyBorder="1" applyAlignment="1">
      <alignment horizontal="center" vertical="center" wrapText="1"/>
    </xf>
    <xf numFmtId="0" fontId="46" fillId="0" borderId="15" xfId="0" applyFont="1" applyBorder="1" applyAlignment="1">
      <alignment vertical="center" wrapText="1"/>
    </xf>
    <xf numFmtId="0" fontId="46" fillId="0" borderId="8" xfId="0" applyFont="1" applyBorder="1" applyAlignment="1">
      <alignment vertical="center"/>
    </xf>
    <xf numFmtId="0" fontId="46" fillId="0" borderId="14" xfId="0" applyFont="1" applyBorder="1" applyAlignment="1">
      <alignment vertical="center"/>
    </xf>
    <xf numFmtId="6" fontId="45" fillId="0" borderId="8" xfId="0" applyNumberFormat="1" applyFont="1" applyBorder="1" applyAlignment="1">
      <alignment horizontal="center" vertical="center" wrapText="1"/>
    </xf>
    <xf numFmtId="6" fontId="45" fillId="0" borderId="0" xfId="0" applyNumberFormat="1" applyFont="1" applyBorder="1" applyAlignment="1">
      <alignment horizontal="center" vertical="center" wrapText="1"/>
    </xf>
    <xf numFmtId="6" fontId="45" fillId="0" borderId="5" xfId="0" applyNumberFormat="1" applyFont="1" applyBorder="1" applyAlignment="1">
      <alignment horizontal="center" vertical="center" wrapText="1"/>
    </xf>
    <xf numFmtId="164" fontId="49" fillId="0" borderId="14" xfId="0" applyNumberFormat="1" applyFont="1" applyBorder="1" applyAlignment="1">
      <alignment horizontal="center" vertical="center" wrapText="1"/>
    </xf>
    <xf numFmtId="164" fontId="48" fillId="0" borderId="6" xfId="0" applyNumberFormat="1" applyFont="1" applyBorder="1" applyAlignment="1">
      <alignment horizontal="center" vertical="center" wrapText="1"/>
    </xf>
    <xf numFmtId="164" fontId="48" fillId="0" borderId="7" xfId="0" applyNumberFormat="1" applyFont="1" applyBorder="1" applyAlignment="1">
      <alignment horizontal="center" vertical="center" wrapText="1"/>
    </xf>
    <xf numFmtId="164" fontId="48" fillId="0" borderId="14" xfId="0" applyNumberFormat="1" applyFont="1" applyBorder="1" applyAlignment="1">
      <alignment horizontal="center" vertical="center" wrapText="1"/>
    </xf>
    <xf numFmtId="0" fontId="8" fillId="0" borderId="0" xfId="0" applyFont="1" applyAlignment="1">
      <alignment horizontal="left"/>
    </xf>
    <xf numFmtId="0" fontId="8" fillId="0" borderId="0" xfId="0" applyFont="1" applyBorder="1" applyAlignment="1">
      <alignment horizontal="left" vertical="center"/>
    </xf>
    <xf numFmtId="0" fontId="8" fillId="0" borderId="13" xfId="0" applyFont="1" applyBorder="1" applyAlignment="1">
      <alignment horizontal="center" vertical="center"/>
    </xf>
  </cellXfs>
  <cellStyles count="391">
    <cellStyle name="20% - Accent1" xfId="21" builtinId="30" customBuiltin="1"/>
    <cellStyle name="20% - Accent1 10" xfId="68" xr:uid="{E45E1DE2-E393-4CB1-83C1-7081161F5F2A}"/>
    <cellStyle name="20% - Accent1 11" xfId="69" xr:uid="{2564E51B-68FC-4E71-93C1-BF12FC22AEC3}"/>
    <cellStyle name="20% - Accent1 12" xfId="70" xr:uid="{53B8CC7F-F080-4FA1-AEE1-8EA6ACA331EB}"/>
    <cellStyle name="20% - Accent1 13" xfId="71" xr:uid="{DF9DBE79-2986-4C27-A7B4-CACC0C12C9AF}"/>
    <cellStyle name="20% - Accent1 14" xfId="72" xr:uid="{5D28C2AF-8BA9-4398-973C-C0343EAD950E}"/>
    <cellStyle name="20% - Accent1 15" xfId="73" xr:uid="{1F831515-6580-4B4D-8A46-F55E769139F5}"/>
    <cellStyle name="20% - Accent1 16" xfId="74" xr:uid="{6E89A4EC-D8C2-46DB-8152-DB9662282476}"/>
    <cellStyle name="20% - Accent1 17" xfId="75" xr:uid="{063EE11B-CDFD-4244-98DE-0D15615AC083}"/>
    <cellStyle name="20% - Accent1 18" xfId="76" xr:uid="{543166A0-9BAA-4B5B-9732-644728231C62}"/>
    <cellStyle name="20% - Accent1 19" xfId="77" xr:uid="{6031FD4E-39A1-4E1F-821F-30106CDEAD74}"/>
    <cellStyle name="20% - Accent1 2" xfId="43" xr:uid="{EA2BDBAE-EABA-4502-A07C-909A89CE733C}"/>
    <cellStyle name="20% - Accent1 20" xfId="78" xr:uid="{BA29A009-7940-4251-88BB-2AC72CB500AD}"/>
    <cellStyle name="20% - Accent1 21" xfId="79" xr:uid="{8BC0EA6F-F850-4115-82B2-098BDF643965}"/>
    <cellStyle name="20% - Accent1 3" xfId="80" xr:uid="{18F3691D-110A-44A2-AB6C-948F4A7AE6F6}"/>
    <cellStyle name="20% - Accent1 4" xfId="81" xr:uid="{6AC7820A-C542-464D-B098-0086ACC1AB5E}"/>
    <cellStyle name="20% - Accent1 5" xfId="82" xr:uid="{179D73DB-5E08-48A5-A177-D6FAB281DA87}"/>
    <cellStyle name="20% - Accent1 6" xfId="83" xr:uid="{68C867F8-717C-4798-98CC-018FBFCD125A}"/>
    <cellStyle name="20% - Accent1 7" xfId="84" xr:uid="{832507BD-F668-495D-B87A-446E67C224AF}"/>
    <cellStyle name="20% - Accent1 8" xfId="85" xr:uid="{4E7F39B3-1218-4CD7-B52F-83341186AE71}"/>
    <cellStyle name="20% - Accent1 9" xfId="86" xr:uid="{7EE6556B-17E7-44A5-8BB1-92D128351B56}"/>
    <cellStyle name="20% - Accent2" xfId="24" builtinId="34" customBuiltin="1"/>
    <cellStyle name="20% - Accent2 10" xfId="87" xr:uid="{D6755DFE-432F-4296-8164-D7159B6411F1}"/>
    <cellStyle name="20% - Accent2 11" xfId="88" xr:uid="{769D3922-53E6-42B5-ACA7-8538429B9389}"/>
    <cellStyle name="20% - Accent2 12" xfId="89" xr:uid="{6845EBF9-5319-465C-B7C0-F3AB22D41D6F}"/>
    <cellStyle name="20% - Accent2 13" xfId="90" xr:uid="{AEEACA6B-E13D-43E8-8B55-562A5046372D}"/>
    <cellStyle name="20% - Accent2 14" xfId="91" xr:uid="{A2231BC1-D58D-4795-9F51-F7E4A14BA32C}"/>
    <cellStyle name="20% - Accent2 15" xfId="92" xr:uid="{C4B6C5D7-6665-48F5-BC9C-17897949C335}"/>
    <cellStyle name="20% - Accent2 16" xfId="93" xr:uid="{641FAC89-4FFD-494C-AC58-FCD4E5828427}"/>
    <cellStyle name="20% - Accent2 17" xfId="94" xr:uid="{8F4E286E-7D32-4C94-927C-90B46A15AA4F}"/>
    <cellStyle name="20% - Accent2 18" xfId="95" xr:uid="{B1A9C00C-A19A-4BD0-8F08-7F9737BE11FD}"/>
    <cellStyle name="20% - Accent2 19" xfId="96" xr:uid="{1EC93791-79F3-4B2D-89F6-523749456836}"/>
    <cellStyle name="20% - Accent2 2" xfId="44" xr:uid="{EF0ACFCE-B2AC-4F5D-B017-048EF88ACADD}"/>
    <cellStyle name="20% - Accent2 20" xfId="97" xr:uid="{C09B0168-4FE3-41A8-B070-9FA85C5E9E8E}"/>
    <cellStyle name="20% - Accent2 21" xfId="98" xr:uid="{A9A1B3BD-F759-4FE4-A617-CC070BE8E930}"/>
    <cellStyle name="20% - Accent2 3" xfId="99" xr:uid="{212DB2FB-D7E0-42CA-B1FA-0B8418DB8A80}"/>
    <cellStyle name="20% - Accent2 4" xfId="100" xr:uid="{9623D26D-319B-4F71-B51C-E5CAC2130BBE}"/>
    <cellStyle name="20% - Accent2 5" xfId="101" xr:uid="{905A409A-3092-4D76-AF44-EFD0EDBE5DD3}"/>
    <cellStyle name="20% - Accent2 6" xfId="102" xr:uid="{34D8630F-6B2E-4543-AE02-B713DA337A1F}"/>
    <cellStyle name="20% - Accent2 7" xfId="103" xr:uid="{2292D109-DAD6-414B-9235-E63621DE50AC}"/>
    <cellStyle name="20% - Accent2 8" xfId="104" xr:uid="{3EF1A71B-88CA-4C53-AE39-22EC76A829DB}"/>
    <cellStyle name="20% - Accent2 9" xfId="105" xr:uid="{E06DCAE7-0822-4C43-869E-D1EA48D2EDD1}"/>
    <cellStyle name="20% - Accent3" xfId="27" builtinId="38" customBuiltin="1"/>
    <cellStyle name="20% - Accent3 10" xfId="106" xr:uid="{79BF1044-CD1D-4EBB-9E20-AA2829B62A1E}"/>
    <cellStyle name="20% - Accent3 11" xfId="107" xr:uid="{DD1E0D79-AABB-490F-A038-8EE286B71C37}"/>
    <cellStyle name="20% - Accent3 12" xfId="108" xr:uid="{A49EFCB3-483D-4F17-9293-3D907690E558}"/>
    <cellStyle name="20% - Accent3 13" xfId="109" xr:uid="{BA716C62-065C-46B2-8C4B-7ED9295EA0BC}"/>
    <cellStyle name="20% - Accent3 14" xfId="110" xr:uid="{8033CF3D-76AA-4140-A706-747A0C9E1A0C}"/>
    <cellStyle name="20% - Accent3 15" xfId="111" xr:uid="{39FE44E7-0E24-4B5C-BD6D-F612DCB286A6}"/>
    <cellStyle name="20% - Accent3 16" xfId="112" xr:uid="{CE2BD606-7E11-4F94-A45F-9C845B85E6CE}"/>
    <cellStyle name="20% - Accent3 17" xfId="113" xr:uid="{345CEA3D-407B-450F-AB25-00E31DECB19D}"/>
    <cellStyle name="20% - Accent3 18" xfId="114" xr:uid="{5476FFD4-CA1E-44D2-9966-C30C0B5F8575}"/>
    <cellStyle name="20% - Accent3 19" xfId="115" xr:uid="{5A7C4269-1371-4194-BD08-780154CBF5F9}"/>
    <cellStyle name="20% - Accent3 2" xfId="45" xr:uid="{962A30CE-3707-40D9-AB8D-157CF5880832}"/>
    <cellStyle name="20% - Accent3 20" xfId="116" xr:uid="{9014DAB2-F302-4786-BEC3-EB08277ABCA1}"/>
    <cellStyle name="20% - Accent3 21" xfId="117" xr:uid="{456C5813-D8D8-4D7E-A114-DCBAA28CA094}"/>
    <cellStyle name="20% - Accent3 3" xfId="118" xr:uid="{49F167EF-6251-4825-84DC-536708120AB0}"/>
    <cellStyle name="20% - Accent3 4" xfId="119" xr:uid="{0D82F885-C196-429C-B802-6CEEACD8264E}"/>
    <cellStyle name="20% - Accent3 5" xfId="120" xr:uid="{22CB28EA-C925-4D3E-AE59-5B4CB3F38E01}"/>
    <cellStyle name="20% - Accent3 6" xfId="121" xr:uid="{9A3005F6-D064-4D6E-903D-246A8571CE9D}"/>
    <cellStyle name="20% - Accent3 7" xfId="122" xr:uid="{2E90304B-838E-42B3-A879-A1CC990F6543}"/>
    <cellStyle name="20% - Accent3 8" xfId="123" xr:uid="{553D5766-4572-4E28-B2D8-12D6979586E6}"/>
    <cellStyle name="20% - Accent3 9" xfId="124" xr:uid="{14A14C76-3F62-4659-81EC-725708CA316D}"/>
    <cellStyle name="20% - Accent4" xfId="30" builtinId="42" customBuiltin="1"/>
    <cellStyle name="20% - Accent4 10" xfId="125" xr:uid="{A60C5668-1379-4EF7-80FF-34A381906D12}"/>
    <cellStyle name="20% - Accent4 11" xfId="126" xr:uid="{F6F5AE50-FD96-42C8-AE8F-DC3FEA68B720}"/>
    <cellStyle name="20% - Accent4 12" xfId="127" xr:uid="{DF6573C0-AB02-4AED-BCE1-8655D4179508}"/>
    <cellStyle name="20% - Accent4 13" xfId="128" xr:uid="{623538DA-AB03-4C36-B0B4-4A831332E02C}"/>
    <cellStyle name="20% - Accent4 14" xfId="129" xr:uid="{1BF07D8F-94D6-41C7-B641-E824C1315ED2}"/>
    <cellStyle name="20% - Accent4 15" xfId="130" xr:uid="{9E2D06CC-524B-480A-878F-7CACB7944214}"/>
    <cellStyle name="20% - Accent4 16" xfId="131" xr:uid="{DC05328D-6D66-4562-9D70-091CFC180E70}"/>
    <cellStyle name="20% - Accent4 17" xfId="132" xr:uid="{4D30D790-A297-48A8-AC24-CD68E2D33B3D}"/>
    <cellStyle name="20% - Accent4 18" xfId="133" xr:uid="{E778084B-A876-4367-9D9D-C3D08FA6F28F}"/>
    <cellStyle name="20% - Accent4 19" xfId="134" xr:uid="{82594B47-A97E-4447-889C-514E29617B20}"/>
    <cellStyle name="20% - Accent4 2" xfId="46" xr:uid="{A8A0638A-DE41-4CDD-ACA1-4D195AE8C848}"/>
    <cellStyle name="20% - Accent4 20" xfId="135" xr:uid="{E14119E0-363D-496C-90C4-1A04209A1CD6}"/>
    <cellStyle name="20% - Accent4 21" xfId="136" xr:uid="{4EC07EF2-A5F5-4C70-9B26-4C36F94FCE4E}"/>
    <cellStyle name="20% - Accent4 3" xfId="137" xr:uid="{C9622CE0-D819-4B18-AC1C-3FAFF3E886CC}"/>
    <cellStyle name="20% - Accent4 4" xfId="138" xr:uid="{E52D3F82-4273-409D-9AC8-573AF589C603}"/>
    <cellStyle name="20% - Accent4 5" xfId="139" xr:uid="{D4732C67-E5CA-44DD-8BD2-F4F0DAD360E6}"/>
    <cellStyle name="20% - Accent4 6" xfId="140" xr:uid="{A0B68FB1-A921-40AA-9E0A-2D5AF3EC881C}"/>
    <cellStyle name="20% - Accent4 7" xfId="141" xr:uid="{1B7CB52A-3C6D-40FC-A4FF-AAE06437E70B}"/>
    <cellStyle name="20% - Accent4 8" xfId="142" xr:uid="{FB81DD29-ABB9-4C40-8547-CC094EC3E323}"/>
    <cellStyle name="20% - Accent4 9" xfId="143" xr:uid="{9C7FCF06-910A-40C2-90A9-7F0941AEB6E2}"/>
    <cellStyle name="20% - Accent5" xfId="33" builtinId="46" customBuiltin="1"/>
    <cellStyle name="20% - Accent5 10" xfId="144" xr:uid="{6DD11912-CCED-4301-8A0B-C687BE2E8FDC}"/>
    <cellStyle name="20% - Accent5 11" xfId="145" xr:uid="{BE98C720-B8EC-4AFB-86F7-6EA0B44F6F42}"/>
    <cellStyle name="20% - Accent5 12" xfId="146" xr:uid="{92785818-51C6-4146-A2D2-315D7180F841}"/>
    <cellStyle name="20% - Accent5 13" xfId="147" xr:uid="{03FE4110-5FA9-447A-876B-C89E0D949E5A}"/>
    <cellStyle name="20% - Accent5 14" xfId="148" xr:uid="{9D90BC49-341E-4C69-B2E8-F71602CBC336}"/>
    <cellStyle name="20% - Accent5 15" xfId="149" xr:uid="{07AB55D9-C2CF-4468-8231-28E59FE8013B}"/>
    <cellStyle name="20% - Accent5 16" xfId="150" xr:uid="{EDB18DB8-533A-48A9-83E8-281993316E3D}"/>
    <cellStyle name="20% - Accent5 17" xfId="151" xr:uid="{A4FD5A73-3A9E-430C-AB6C-5ED19328DBAA}"/>
    <cellStyle name="20% - Accent5 18" xfId="152" xr:uid="{EC4C9B76-9AE8-4503-8125-955A170DEC8D}"/>
    <cellStyle name="20% - Accent5 19" xfId="153" xr:uid="{358D352F-3789-436B-B8A0-1B8CF5A00FE0}"/>
    <cellStyle name="20% - Accent5 2" xfId="47" xr:uid="{61741BD6-3F36-4945-B488-9DEDC49DC1B3}"/>
    <cellStyle name="20% - Accent5 20" xfId="154" xr:uid="{FCEC3A95-578C-43EB-90A4-C7E7A0E93DE4}"/>
    <cellStyle name="20% - Accent5 21" xfId="155" xr:uid="{1CF1AB34-2590-4AA9-9CA6-FC7A2F627B9B}"/>
    <cellStyle name="20% - Accent5 3" xfId="156" xr:uid="{0DA32C46-1A69-4709-B010-82DCEDB92151}"/>
    <cellStyle name="20% - Accent5 4" xfId="157" xr:uid="{D9732A21-FF5C-4B59-B0A3-22CBFB57ECA3}"/>
    <cellStyle name="20% - Accent5 5" xfId="158" xr:uid="{38097403-93A0-4DD4-89ED-A569FF57F7B6}"/>
    <cellStyle name="20% - Accent5 6" xfId="159" xr:uid="{06B217A3-2EE7-4C0A-B470-5A71A8C2D80C}"/>
    <cellStyle name="20% - Accent5 7" xfId="160" xr:uid="{767CBB94-87CF-4342-9E82-DF3193F109C0}"/>
    <cellStyle name="20% - Accent5 8" xfId="161" xr:uid="{01D6756E-5DD4-4D54-8592-BBE8D4A63149}"/>
    <cellStyle name="20% - Accent5 9" xfId="162" xr:uid="{306E1142-AB76-4EDB-AC5F-84B045F0766E}"/>
    <cellStyle name="20% - Accent6" xfId="36" builtinId="50" customBuiltin="1"/>
    <cellStyle name="20% - Accent6 10" xfId="163" xr:uid="{CFBEA43C-60E1-4BB0-BCDE-31131515E32B}"/>
    <cellStyle name="20% - Accent6 11" xfId="164" xr:uid="{AAC7A2CF-6022-4AC4-B12E-D48164058678}"/>
    <cellStyle name="20% - Accent6 12" xfId="165" xr:uid="{476C4A0C-B072-4B18-BD58-4C8CE35B3845}"/>
    <cellStyle name="20% - Accent6 13" xfId="166" xr:uid="{375AE53F-2503-4052-8ED8-D78DED8B1D00}"/>
    <cellStyle name="20% - Accent6 14" xfId="167" xr:uid="{BF9F0A2D-25AE-47E9-9632-A18A97609182}"/>
    <cellStyle name="20% - Accent6 15" xfId="168" xr:uid="{3DAA64B6-83AF-4522-9487-9D7A7B35E596}"/>
    <cellStyle name="20% - Accent6 16" xfId="169" xr:uid="{47116AC8-1E6C-472D-954A-18592EB2AB2F}"/>
    <cellStyle name="20% - Accent6 17" xfId="170" xr:uid="{BF4723DC-94C6-48B7-B0E0-B200F1E69A25}"/>
    <cellStyle name="20% - Accent6 18" xfId="171" xr:uid="{5FE40E72-43D3-4696-BFDC-3C0E2D375A15}"/>
    <cellStyle name="20% - Accent6 19" xfId="172" xr:uid="{AD178E41-1CBD-4B8C-B200-DFB68492261E}"/>
    <cellStyle name="20% - Accent6 2" xfId="48" xr:uid="{624A4443-9980-4ACA-AF44-C783FBB10169}"/>
    <cellStyle name="20% - Accent6 20" xfId="173" xr:uid="{742B4C3D-7AC1-4512-BC6C-EB64D4BCEB4F}"/>
    <cellStyle name="20% - Accent6 21" xfId="174" xr:uid="{3AAA5188-45B0-4B65-91BA-D644DB7629B9}"/>
    <cellStyle name="20% - Accent6 3" xfId="175" xr:uid="{DD7745CA-3A70-4DE2-AFC0-094ADCC0138C}"/>
    <cellStyle name="20% - Accent6 4" xfId="176" xr:uid="{FEB1649A-02DF-4D5A-ABE5-4564855E7FF7}"/>
    <cellStyle name="20% - Accent6 5" xfId="177" xr:uid="{7EA1B3A0-25A7-4DBB-AE62-D1D0CBAF7552}"/>
    <cellStyle name="20% - Accent6 6" xfId="178" xr:uid="{C97DCE57-099C-4299-898B-3EA6C568608C}"/>
    <cellStyle name="20% - Accent6 7" xfId="179" xr:uid="{E4F50AC0-7715-40DA-BC74-3A55D1DCCF88}"/>
    <cellStyle name="20% - Accent6 8" xfId="180" xr:uid="{EEA45F8D-28CD-4138-A8F0-6B037A725C76}"/>
    <cellStyle name="20% - Accent6 9" xfId="181" xr:uid="{BC2D2C92-BD7F-41B8-8064-8BFF6A40B6A6}"/>
    <cellStyle name="40% - Accent1" xfId="22" builtinId="31" customBuiltin="1"/>
    <cellStyle name="40% - Accent1 10" xfId="182" xr:uid="{A373A0E1-01DD-4215-8112-E7C64BB4D067}"/>
    <cellStyle name="40% - Accent1 11" xfId="183" xr:uid="{904A695F-9FC3-4234-B098-6B2688F96CCA}"/>
    <cellStyle name="40% - Accent1 12" xfId="184" xr:uid="{6CD7FE8C-EB1B-4AEE-A6B2-972A6568BECF}"/>
    <cellStyle name="40% - Accent1 13" xfId="185" xr:uid="{C4EF0546-2533-4078-A4A1-C297AEA257F1}"/>
    <cellStyle name="40% - Accent1 14" xfId="186" xr:uid="{87D15552-9468-432E-8FF2-7F97ADFD69E5}"/>
    <cellStyle name="40% - Accent1 15" xfId="187" xr:uid="{1BF0A597-BDB3-41E2-B541-E2FC8A28256F}"/>
    <cellStyle name="40% - Accent1 16" xfId="188" xr:uid="{A1DFB79E-49A0-4D38-8A04-9AEDED7FF0EC}"/>
    <cellStyle name="40% - Accent1 17" xfId="189" xr:uid="{FD98AC6D-BD8D-4662-B868-C6191E36F37F}"/>
    <cellStyle name="40% - Accent1 18" xfId="190" xr:uid="{5E849CA6-B4DD-4A96-A3D1-02319BD366D4}"/>
    <cellStyle name="40% - Accent1 19" xfId="191" xr:uid="{30F85C57-AD49-4A21-AC93-4D3F3034F3AB}"/>
    <cellStyle name="40% - Accent1 2" xfId="49" xr:uid="{3E2A6C7E-75C2-41B1-AE8F-2CB841B055A5}"/>
    <cellStyle name="40% - Accent1 20" xfId="192" xr:uid="{2C92204F-2B4E-4E9E-93BF-B32EBE2AF9E0}"/>
    <cellStyle name="40% - Accent1 21" xfId="193" xr:uid="{EBF0CB5A-69BA-45C0-A92A-FD14498E9A9B}"/>
    <cellStyle name="40% - Accent1 3" xfId="194" xr:uid="{5109DB4A-58A4-44F1-A728-CDB7F3CC3975}"/>
    <cellStyle name="40% - Accent1 4" xfId="195" xr:uid="{BCE41F94-6847-4B91-A109-695563DB0E19}"/>
    <cellStyle name="40% - Accent1 5" xfId="196" xr:uid="{BA69F4FD-960F-4CA6-A9F6-83B61FA9043E}"/>
    <cellStyle name="40% - Accent1 6" xfId="197" xr:uid="{8CB49887-3B3A-464B-8D98-C58D258220A8}"/>
    <cellStyle name="40% - Accent1 7" xfId="198" xr:uid="{073811CC-BCB2-4D9A-8B95-CD56027B12D2}"/>
    <cellStyle name="40% - Accent1 8" xfId="199" xr:uid="{F085ABF1-0F01-47A0-AAE6-13818FAA3BBF}"/>
    <cellStyle name="40% - Accent1 9" xfId="200" xr:uid="{56250A7C-B9C8-43F9-B596-0EAC09C08A86}"/>
    <cellStyle name="40% - Accent2" xfId="25" builtinId="35" customBuiltin="1"/>
    <cellStyle name="40% - Accent2 10" xfId="201" xr:uid="{3BE7BAEC-DDDA-4962-889D-C3028CEF52E5}"/>
    <cellStyle name="40% - Accent2 11" xfId="202" xr:uid="{0DFC8319-D3D7-43B4-840B-7FBA2404F919}"/>
    <cellStyle name="40% - Accent2 12" xfId="203" xr:uid="{854E10CC-9EE1-4885-85B8-3B1FD4BBDCE8}"/>
    <cellStyle name="40% - Accent2 13" xfId="204" xr:uid="{55FB0F65-2C31-4F41-8074-036422AD9030}"/>
    <cellStyle name="40% - Accent2 14" xfId="205" xr:uid="{8309F5F0-BF40-4FC1-9505-BE073104A142}"/>
    <cellStyle name="40% - Accent2 15" xfId="206" xr:uid="{7404253B-342C-4FF9-9E6F-3C5C938C27BF}"/>
    <cellStyle name="40% - Accent2 16" xfId="207" xr:uid="{10BC7037-1ADE-4EF2-9CFF-DF328A562EF1}"/>
    <cellStyle name="40% - Accent2 17" xfId="208" xr:uid="{C8766150-B53E-4CDD-8E44-51B119286484}"/>
    <cellStyle name="40% - Accent2 18" xfId="209" xr:uid="{A961A1F3-D14A-48B5-8C68-21538471B1A0}"/>
    <cellStyle name="40% - Accent2 19" xfId="210" xr:uid="{7486FA45-05A8-4780-B4A1-45BA759051F1}"/>
    <cellStyle name="40% - Accent2 2" xfId="50" xr:uid="{776676FF-3D25-4C0E-831A-2DE316E88138}"/>
    <cellStyle name="40% - Accent2 20" xfId="211" xr:uid="{3C99A4DD-860B-4B40-AD77-EC2199F43A75}"/>
    <cellStyle name="40% - Accent2 21" xfId="212" xr:uid="{38F3F257-5517-4A53-BA16-B146E58AF000}"/>
    <cellStyle name="40% - Accent2 3" xfId="213" xr:uid="{ECF55C73-7660-4AA9-A0A3-45729E651408}"/>
    <cellStyle name="40% - Accent2 4" xfId="214" xr:uid="{94D36846-67FB-4ADF-B42D-5AEF95449C33}"/>
    <cellStyle name="40% - Accent2 5" xfId="215" xr:uid="{D25847D7-076B-4469-B819-D38C3F68BEDA}"/>
    <cellStyle name="40% - Accent2 6" xfId="216" xr:uid="{5589E498-6FE9-443D-B15F-24B9D7F92E5D}"/>
    <cellStyle name="40% - Accent2 7" xfId="217" xr:uid="{37F4C78A-7831-4368-8A13-39822634D28F}"/>
    <cellStyle name="40% - Accent2 8" xfId="218" xr:uid="{57802D25-ABF9-4DA0-84C2-529DB41C0C0C}"/>
    <cellStyle name="40% - Accent2 9" xfId="219" xr:uid="{7B22FEDF-8C74-46DC-BD76-0BCB60326DDC}"/>
    <cellStyle name="40% - Accent3" xfId="28" builtinId="39" customBuiltin="1"/>
    <cellStyle name="40% - Accent3 10" xfId="220" xr:uid="{2F0A6EB0-2CBD-4F29-93B7-93DC857A7864}"/>
    <cellStyle name="40% - Accent3 11" xfId="221" xr:uid="{AD010112-6589-45F5-81E5-D42848341CE8}"/>
    <cellStyle name="40% - Accent3 12" xfId="222" xr:uid="{8CDE7754-1F5F-4BB4-8437-1D082D57989E}"/>
    <cellStyle name="40% - Accent3 13" xfId="223" xr:uid="{3082D0D7-95B7-464A-9162-D9121DB6C40F}"/>
    <cellStyle name="40% - Accent3 14" xfId="224" xr:uid="{BE39E288-DF61-4831-8632-4E2ADEF38831}"/>
    <cellStyle name="40% - Accent3 15" xfId="225" xr:uid="{F2FD7EB4-1EF3-4D6C-8C95-06291C1ACD40}"/>
    <cellStyle name="40% - Accent3 16" xfId="226" xr:uid="{57AC76B8-FCEB-4EB8-BBCC-23600D4A14D7}"/>
    <cellStyle name="40% - Accent3 17" xfId="227" xr:uid="{41308830-4173-47DF-BCFF-F063442B19C3}"/>
    <cellStyle name="40% - Accent3 18" xfId="228" xr:uid="{44EA693D-E5E6-4A67-AEF4-C8AF176A9698}"/>
    <cellStyle name="40% - Accent3 19" xfId="229" xr:uid="{A47C4082-2E9F-4131-BD52-2809B0B715BB}"/>
    <cellStyle name="40% - Accent3 2" xfId="51" xr:uid="{BAA5A183-ABBA-4E18-9DFE-500DF5F82BC5}"/>
    <cellStyle name="40% - Accent3 20" xfId="230" xr:uid="{45FFBB2D-A01C-43A0-8BF0-D2AC93340A93}"/>
    <cellStyle name="40% - Accent3 21" xfId="231" xr:uid="{F58898DE-A029-466C-BEB0-F28296AC1595}"/>
    <cellStyle name="40% - Accent3 3" xfId="232" xr:uid="{7B502FF7-F9C4-4695-A54B-067BC143C9EC}"/>
    <cellStyle name="40% - Accent3 4" xfId="233" xr:uid="{4E583D49-14DA-4630-99FF-B4B1E1AC70DC}"/>
    <cellStyle name="40% - Accent3 5" xfId="234" xr:uid="{01AD0E63-55B5-48E9-820F-EA9F016EB359}"/>
    <cellStyle name="40% - Accent3 6" xfId="235" xr:uid="{B97D1F69-4B36-4F33-85C3-15B4664BF5D7}"/>
    <cellStyle name="40% - Accent3 7" xfId="236" xr:uid="{23DD55D5-45F8-44D7-8A05-947BA851E5DB}"/>
    <cellStyle name="40% - Accent3 8" xfId="237" xr:uid="{6AFEB3C8-E2E6-4218-8FAC-B4727119A0B9}"/>
    <cellStyle name="40% - Accent3 9" xfId="238" xr:uid="{2263AB29-75F4-40FE-B5E4-E4024B96536C}"/>
    <cellStyle name="40% - Accent4" xfId="31" builtinId="43" customBuiltin="1"/>
    <cellStyle name="40% - Accent4 10" xfId="239" xr:uid="{D48E9B80-72AA-4DF0-8A41-4EB7309F1683}"/>
    <cellStyle name="40% - Accent4 11" xfId="240" xr:uid="{E16270E6-AE48-42CD-8B82-5015BAD02FB1}"/>
    <cellStyle name="40% - Accent4 12" xfId="241" xr:uid="{6334E274-9C81-4B28-9112-0E7490E37553}"/>
    <cellStyle name="40% - Accent4 13" xfId="242" xr:uid="{F56B6EA2-F8EA-40C3-B81F-CFB137C2FAFD}"/>
    <cellStyle name="40% - Accent4 14" xfId="243" xr:uid="{61557A36-0161-443C-8071-96946DB4DE06}"/>
    <cellStyle name="40% - Accent4 15" xfId="244" xr:uid="{9F922BA4-3551-4F43-96BC-7B056DE59C5C}"/>
    <cellStyle name="40% - Accent4 16" xfId="245" xr:uid="{53FCF502-98A8-4E5A-92BB-70B82275F7C8}"/>
    <cellStyle name="40% - Accent4 17" xfId="246" xr:uid="{4083B460-F838-4816-9DFB-77A6C7880FCE}"/>
    <cellStyle name="40% - Accent4 18" xfId="247" xr:uid="{05502060-928F-401C-9042-ACFC27A2F427}"/>
    <cellStyle name="40% - Accent4 19" xfId="248" xr:uid="{32A4AB64-F012-408D-A011-CA5256708845}"/>
    <cellStyle name="40% - Accent4 2" xfId="52" xr:uid="{AB07B96A-A9A9-4FA0-BA16-D2D74E2CD828}"/>
    <cellStyle name="40% - Accent4 20" xfId="249" xr:uid="{38FCB702-4CAC-4BFF-952E-D7A30D52DC59}"/>
    <cellStyle name="40% - Accent4 21" xfId="250" xr:uid="{C0499E28-DF09-4245-BD1E-3E23A45DEE68}"/>
    <cellStyle name="40% - Accent4 3" xfId="251" xr:uid="{F309AADA-3D4B-43EB-B97F-BA38FDC5D365}"/>
    <cellStyle name="40% - Accent4 4" xfId="252" xr:uid="{6EA0A553-218D-445B-B3A1-943E628DF8AB}"/>
    <cellStyle name="40% - Accent4 5" xfId="253" xr:uid="{10C57AD0-AE71-4354-9440-C22C2FA74745}"/>
    <cellStyle name="40% - Accent4 6" xfId="254" xr:uid="{59F33BC7-7674-4923-B148-376EB26572D1}"/>
    <cellStyle name="40% - Accent4 7" xfId="255" xr:uid="{6A26F4C6-6CF8-4808-ABE4-EFDCD9B65A98}"/>
    <cellStyle name="40% - Accent4 8" xfId="256" xr:uid="{E158BD41-0A64-445A-98DF-0FCD964A924A}"/>
    <cellStyle name="40% - Accent4 9" xfId="257" xr:uid="{E4491079-7667-4B0B-BB1A-CC7827A97799}"/>
    <cellStyle name="40% - Accent5" xfId="34" builtinId="47" customBuiltin="1"/>
    <cellStyle name="40% - Accent5 10" xfId="258" xr:uid="{86AC88AC-E8E7-4A39-8EE4-949363E8F133}"/>
    <cellStyle name="40% - Accent5 11" xfId="259" xr:uid="{E48C5C3D-4056-4A60-AA2F-941591135644}"/>
    <cellStyle name="40% - Accent5 12" xfId="260" xr:uid="{4768FE0F-17C9-44F5-81EF-F0D9AC6E4888}"/>
    <cellStyle name="40% - Accent5 13" xfId="261" xr:uid="{C07A41A5-AF05-44E7-BFEF-2430F2665F8C}"/>
    <cellStyle name="40% - Accent5 14" xfId="262" xr:uid="{9179D797-D2C8-4483-84EC-973124EA767D}"/>
    <cellStyle name="40% - Accent5 15" xfId="263" xr:uid="{9BC4D662-C367-4D89-9A03-4E5CF83B99BB}"/>
    <cellStyle name="40% - Accent5 16" xfId="264" xr:uid="{30CF243A-5A4D-44F8-93B5-715E76F72076}"/>
    <cellStyle name="40% - Accent5 17" xfId="265" xr:uid="{EFF12AB3-D1D5-4A08-9940-E18B7685D4C4}"/>
    <cellStyle name="40% - Accent5 18" xfId="266" xr:uid="{E756C911-F413-4006-B1E5-1F977050C9DF}"/>
    <cellStyle name="40% - Accent5 19" xfId="267" xr:uid="{9DEB85D8-28F3-4F2E-994A-86C9BBDCCA81}"/>
    <cellStyle name="40% - Accent5 2" xfId="53" xr:uid="{1D5EE179-8DC5-48CC-9D37-34E9D094B529}"/>
    <cellStyle name="40% - Accent5 20" xfId="268" xr:uid="{95E2CBA9-7F46-4B7C-817F-E1A15F34AE59}"/>
    <cellStyle name="40% - Accent5 21" xfId="269" xr:uid="{09A1E560-2359-44E8-B78B-4C4F479E2FE8}"/>
    <cellStyle name="40% - Accent5 3" xfId="270" xr:uid="{993947A1-24B8-4C12-8452-704CA878DBBC}"/>
    <cellStyle name="40% - Accent5 4" xfId="271" xr:uid="{8A2CB4B4-C04F-428F-B3EE-8FC8D9C7BA54}"/>
    <cellStyle name="40% - Accent5 5" xfId="272" xr:uid="{492E52F5-999D-40BA-8193-27C164F3A25D}"/>
    <cellStyle name="40% - Accent5 6" xfId="273" xr:uid="{5931723D-EE18-4A87-A3D2-8895765864C7}"/>
    <cellStyle name="40% - Accent5 7" xfId="274" xr:uid="{7F45E45E-8306-4A83-82C1-0F9EC88FC7C0}"/>
    <cellStyle name="40% - Accent5 8" xfId="275" xr:uid="{323C56E2-2098-4BF7-A0D5-B8431FC1DAD5}"/>
    <cellStyle name="40% - Accent5 9" xfId="276" xr:uid="{2A676591-7801-4EFD-B8B5-E3BC7E8B4C9C}"/>
    <cellStyle name="40% - Accent6" xfId="37" builtinId="51" customBuiltin="1"/>
    <cellStyle name="40% - Accent6 10" xfId="277" xr:uid="{629CC44E-18E4-4BE5-B092-8065098D1DE5}"/>
    <cellStyle name="40% - Accent6 11" xfId="278" xr:uid="{FF798C05-9B9A-4CB1-94B1-477EDE62CDCB}"/>
    <cellStyle name="40% - Accent6 12" xfId="279" xr:uid="{2C51B6CF-C0F1-4601-9618-09F93E2A6F32}"/>
    <cellStyle name="40% - Accent6 13" xfId="280" xr:uid="{930997BA-CB79-41F5-95EF-A4B526EE6CF6}"/>
    <cellStyle name="40% - Accent6 14" xfId="281" xr:uid="{27E5C62C-F60C-4CE9-8869-909810C6886B}"/>
    <cellStyle name="40% - Accent6 15" xfId="282" xr:uid="{25A8B7D9-57D1-48F4-8ED2-3437CC19E2F3}"/>
    <cellStyle name="40% - Accent6 16" xfId="283" xr:uid="{CBCE9500-7FC5-4020-BB7A-57F2B1B213E0}"/>
    <cellStyle name="40% - Accent6 17" xfId="284" xr:uid="{E8BF298D-A637-4134-B147-2D762651F0EF}"/>
    <cellStyle name="40% - Accent6 18" xfId="285" xr:uid="{FA9E50A3-A70E-4ED4-AE4E-A6C056407CC9}"/>
    <cellStyle name="40% - Accent6 19" xfId="286" xr:uid="{A8CCB6BF-16D7-420E-A2C5-0401A4BE73D3}"/>
    <cellStyle name="40% - Accent6 2" xfId="54" xr:uid="{47BCE8FB-E33D-4E5C-B96F-3197BC11B459}"/>
    <cellStyle name="40% - Accent6 20" xfId="287" xr:uid="{2601D12D-4E5A-4D2C-B7AD-35F00025F3D2}"/>
    <cellStyle name="40% - Accent6 21" xfId="288" xr:uid="{FD0EE244-9BF8-4E0F-A91D-88BD01B14062}"/>
    <cellStyle name="40% - Accent6 3" xfId="289" xr:uid="{7E12923B-0B40-4ED6-9E31-56749CFC7702}"/>
    <cellStyle name="40% - Accent6 4" xfId="290" xr:uid="{68231609-0712-40E7-8B40-7E29BF7CEF6D}"/>
    <cellStyle name="40% - Accent6 5" xfId="291" xr:uid="{5A0F4C5A-2C26-415B-AA5B-46263ED6F537}"/>
    <cellStyle name="40% - Accent6 6" xfId="292" xr:uid="{AA7AE65E-7D3F-4520-A8EA-B460A48E8AB7}"/>
    <cellStyle name="40% - Accent6 7" xfId="293" xr:uid="{BC63C4E4-53A0-4320-B66F-C74033377CC6}"/>
    <cellStyle name="40% - Accent6 8" xfId="294" xr:uid="{75D17A91-F37A-4CAA-A0F5-65AFCF1C2223}"/>
    <cellStyle name="40% - Accent6 9" xfId="295" xr:uid="{675677C0-24D0-4079-8E4D-9D89B88E3A77}"/>
    <cellStyle name="60% - Accent1 2" xfId="296" xr:uid="{93E1A57C-EE9E-42BE-B067-6B8273C42FDF}"/>
    <cellStyle name="60% - Accent1 3" xfId="370" xr:uid="{BF43FC9A-C391-4DCE-B9AE-5EDBC8DABDE0}"/>
    <cellStyle name="60% - Accent2 2" xfId="297" xr:uid="{FACAEA29-3697-48F3-87A2-4E94FE64E042}"/>
    <cellStyle name="60% - Accent2 3" xfId="371" xr:uid="{EA2A6E50-BCCF-45B9-90DB-547932C4A68B}"/>
    <cellStyle name="60% - Accent3 2" xfId="298" xr:uid="{E5C28151-CFA6-4968-91FA-462C01F26C73}"/>
    <cellStyle name="60% - Accent3 3" xfId="372" xr:uid="{8F6A4276-E767-4EBD-8ED7-C0542C2A3B01}"/>
    <cellStyle name="60% - Accent4 2" xfId="299" xr:uid="{D6D64437-753F-46B3-87B0-1D073C31FD61}"/>
    <cellStyle name="60% - Accent4 3" xfId="373" xr:uid="{A6B97ED0-77C7-4CF2-98C6-4A72ABA4A29E}"/>
    <cellStyle name="60% - Accent5 2" xfId="300" xr:uid="{6B87DB2A-9D8A-4E16-BACD-587712B69930}"/>
    <cellStyle name="60% - Accent5 3" xfId="374" xr:uid="{3FF9B2A1-2766-41C9-8052-97BD7696CEC6}"/>
    <cellStyle name="60% - Accent6 2" xfId="301" xr:uid="{EBB188E7-0813-4BD9-8832-AA20D43BF513}"/>
    <cellStyle name="60% - Accent6 3" xfId="375" xr:uid="{8E1DA234-E3A6-452C-9998-F31A6BA76C23}"/>
    <cellStyle name="Accent1" xfId="20" builtinId="29" customBuiltin="1"/>
    <cellStyle name="Accent1 2" xfId="302" xr:uid="{E6366671-B22C-444D-8AF0-1EB66D1A31AA}"/>
    <cellStyle name="Accent2" xfId="23" builtinId="33" customBuiltin="1"/>
    <cellStyle name="Accent2 2" xfId="303" xr:uid="{C92A13A4-5B94-4E52-8861-CC42FEF24F51}"/>
    <cellStyle name="Accent3" xfId="26" builtinId="37" customBuiltin="1"/>
    <cellStyle name="Accent3 2" xfId="304" xr:uid="{DCF022AC-4D83-4EF7-A94D-40E72FE57B58}"/>
    <cellStyle name="Accent4" xfId="29" builtinId="41" customBuiltin="1"/>
    <cellStyle name="Accent4 2" xfId="305" xr:uid="{4F9EF43B-5CD5-438E-91D7-094C3F355EC8}"/>
    <cellStyle name="Accent5" xfId="32" builtinId="45" customBuiltin="1"/>
    <cellStyle name="Accent5 2" xfId="306" xr:uid="{F5E1B749-FF33-4038-9CD8-849C2971DA53}"/>
    <cellStyle name="Accent6" xfId="35" builtinId="49" customBuiltin="1"/>
    <cellStyle name="Accent6 2" xfId="307" xr:uid="{2D9B5890-4B5D-421C-BDCB-E9AA77D939AB}"/>
    <cellStyle name="Bad" xfId="10" builtinId="27" customBuiltin="1"/>
    <cellStyle name="Bad 2" xfId="308" xr:uid="{BBF5027D-568E-4EFD-A20E-D72A21B9005E}"/>
    <cellStyle name="Calculation" xfId="13" builtinId="22" customBuiltin="1"/>
    <cellStyle name="Calculation 2" xfId="309" xr:uid="{50989F4A-6BDA-45C9-A964-CCA1CA1BF253}"/>
    <cellStyle name="Check Cell" xfId="15" builtinId="23" customBuiltin="1"/>
    <cellStyle name="Check Cell 2" xfId="310" xr:uid="{ABAEE2F9-5E2A-40AF-AD7F-BA868DEF964E}"/>
    <cellStyle name="Comma 2" xfId="364" xr:uid="{6B2E8A71-FE06-46ED-8FA2-AFFF16261C6A}"/>
    <cellStyle name="Comma 3" xfId="365" xr:uid="{54072361-C464-4B1B-8966-89005DBA774D}"/>
    <cellStyle name="Comma 3 2" xfId="387" xr:uid="{3381E7F2-D9A2-4F2F-8521-739141E04E07}"/>
    <cellStyle name="Comma 4" xfId="376" xr:uid="{2FD281C1-1552-48EF-A4AB-E4CC23331444}"/>
    <cellStyle name="Comma 5" xfId="384" xr:uid="{B90790CC-16EE-4BC7-8E89-F31A2FDB0831}"/>
    <cellStyle name="Comma 6" xfId="42" xr:uid="{0A5E6F5A-71A6-4DA2-BB24-32DF0805468D}"/>
    <cellStyle name="Currency" xfId="2" builtinId="4"/>
    <cellStyle name="Currency 2" xfId="380" xr:uid="{33E4F400-A07C-456C-B161-206527DBA1B8}"/>
    <cellStyle name="Currency 3" xfId="38" xr:uid="{ACA82782-3559-4D9F-8113-9A3A2C6ABA8F}"/>
    <cellStyle name="Currency 4" xfId="390" xr:uid="{6EF0DFF5-1A0F-46AD-8CF4-29A171EDB7C2}"/>
    <cellStyle name="Explanatory Text" xfId="18" builtinId="53" customBuiltin="1"/>
    <cellStyle name="Explanatory Text 2" xfId="311" xr:uid="{77ABA1DF-E404-4108-AE68-3454488792F0}"/>
    <cellStyle name="Good" xfId="9" builtinId="26" customBuiltin="1"/>
    <cellStyle name="Good 2" xfId="312" xr:uid="{476196D9-214F-448C-9363-80FD4ECA82DF}"/>
    <cellStyle name="Heading 1" xfId="5" builtinId="16" customBuiltin="1"/>
    <cellStyle name="Heading 1 2" xfId="313" xr:uid="{252395D0-7628-4949-A68A-B37BFD38F4E7}"/>
    <cellStyle name="Heading 2" xfId="6" builtinId="17" customBuiltin="1"/>
    <cellStyle name="Heading 2 2" xfId="314" xr:uid="{4EBC510F-AD50-48C1-A440-6F674E0DE735}"/>
    <cellStyle name="Heading 3" xfId="7" builtinId="18" customBuiltin="1"/>
    <cellStyle name="Heading 3 2" xfId="315" xr:uid="{6C771569-897C-4F40-9321-B676C359A33C}"/>
    <cellStyle name="Heading 4" xfId="8" builtinId="19" customBuiltin="1"/>
    <cellStyle name="Heading 4 2" xfId="316" xr:uid="{6EA19654-4504-4A3B-B16A-21CA41E59C08}"/>
    <cellStyle name="Hyperlink" xfId="1" builtinId="8"/>
    <cellStyle name="Input" xfId="11" builtinId="20" customBuiltin="1"/>
    <cellStyle name="Input 2" xfId="317" xr:uid="{64540B6E-87E5-4FA7-8430-91DDCF8A05B9}"/>
    <cellStyle name="Linked Cell" xfId="14" builtinId="24" customBuiltin="1"/>
    <cellStyle name="Linked Cell 2" xfId="318" xr:uid="{4ECC7DFE-F0BA-42C0-B4FA-5803A8176C2C}"/>
    <cellStyle name="Neutral 2" xfId="319" xr:uid="{90154820-7515-496E-94FC-6A661FF1D525}"/>
    <cellStyle name="Neutral 3" xfId="369" xr:uid="{55EB621B-4241-4B67-94C4-5676B63FAE08}"/>
    <cellStyle name="Normal" xfId="0" builtinId="0"/>
    <cellStyle name="Normal 10" xfId="320" xr:uid="{914800C3-ECDF-4B19-95F3-0F63DCC35F79}"/>
    <cellStyle name="Normal 11" xfId="321" xr:uid="{3331E3F6-A0C1-4F12-ABBD-A722998F6B40}"/>
    <cellStyle name="Normal 12" xfId="322" xr:uid="{C4D9B291-B913-4CC3-8957-9B163F6C8A94}"/>
    <cellStyle name="Normal 13" xfId="323" xr:uid="{8276D784-D72A-42FA-9B02-8380CCBBD4CD}"/>
    <cellStyle name="Normal 14" xfId="324" xr:uid="{55882332-ECE9-4D1C-B787-0E98FEB8BC51}"/>
    <cellStyle name="Normal 15" xfId="325" xr:uid="{F3065645-C9BB-4ADD-8B09-2C70F913992D}"/>
    <cellStyle name="Normal 16" xfId="326" xr:uid="{C7150CBD-91A5-4FE9-A998-6968CF126E33}"/>
    <cellStyle name="Normal 17" xfId="327" xr:uid="{A2A9A61D-5563-47DA-9680-A28B25919319}"/>
    <cellStyle name="Normal 177" xfId="65" xr:uid="{5BDAE529-F401-4FF9-A6A3-73DF69ADE5B3}"/>
    <cellStyle name="Normal 18" xfId="328" xr:uid="{736E6829-AD75-43E8-8B58-06219FA4E1C7}"/>
    <cellStyle name="Normal 180" xfId="66" xr:uid="{FA2D802E-212A-4CF4-8CF4-A484A72BA65F}"/>
    <cellStyle name="Normal 181" xfId="67" xr:uid="{EC8830AD-8F96-40F0-9603-2E1C3A632F82}"/>
    <cellStyle name="Normal 19" xfId="329" xr:uid="{33330CEC-CAB7-4475-B9BD-3015E57D724D}"/>
    <cellStyle name="Normal 2" xfId="39" xr:uid="{752DCE24-1331-4A9B-A7D2-2995B527D110}"/>
    <cellStyle name="Normal 2 2" xfId="64" xr:uid="{EB45980D-89B1-465A-9477-63DA0285FC22}"/>
    <cellStyle name="Normal 2 3" xfId="381" xr:uid="{F536C54C-107F-41FF-A327-93469671BC89}"/>
    <cellStyle name="Normal 2 5" xfId="367" xr:uid="{BCEC94C2-0112-4E25-98A7-CDCB97EFD7E5}"/>
    <cellStyle name="Normal 20" xfId="330" xr:uid="{C975FEDC-DC29-4F94-B31B-030C1F997BB4}"/>
    <cellStyle name="Normal 21" xfId="331" xr:uid="{26D1A87A-035E-4B9E-8C23-210C76EBB17D}"/>
    <cellStyle name="Normal 22" xfId="332" xr:uid="{A06DAAEF-84A4-44D5-AEDA-5C561E45A652}"/>
    <cellStyle name="Normal 23" xfId="333" xr:uid="{C37919D4-9F9F-4951-ADB2-97B8DEF489CD}"/>
    <cellStyle name="Normal 24" xfId="4" xr:uid="{AC018FB3-D6EA-459B-BFAF-5104350A997B}"/>
    <cellStyle name="Normal 24 2" xfId="385" xr:uid="{BBA675D0-2F11-4AD3-8147-D1FBEED6ABA9}"/>
    <cellStyle name="Normal 25" xfId="366" xr:uid="{C1B27121-5F09-4682-B9AB-FE6CCD521182}"/>
    <cellStyle name="Normal 25 2" xfId="388" xr:uid="{4572B67D-5179-44D8-A04F-BF5BFA26AE1C}"/>
    <cellStyle name="Normal 26" xfId="379" xr:uid="{A3D3262D-333C-47AC-A229-86C8A532B50A}"/>
    <cellStyle name="Normal 27" xfId="383" xr:uid="{7F139CE0-5D0A-47F7-ADA9-DD291A980073}"/>
    <cellStyle name="Normal 3" xfId="40" xr:uid="{8996EF80-97B9-4C4C-B577-53E6F061A8DF}"/>
    <cellStyle name="Normal 3 2" xfId="334" xr:uid="{3993E811-48CF-4308-898A-4A9F90B925DC}"/>
    <cellStyle name="Normal 4" xfId="55" xr:uid="{D58962D9-73D3-41C2-B9A4-D753CEF5A6AA}"/>
    <cellStyle name="Normal 4 2" xfId="335" xr:uid="{E6E71476-4363-4267-BE7D-51F403A3F7CD}"/>
    <cellStyle name="Normal 5" xfId="56" xr:uid="{36711E08-B175-4913-9D58-2B86818C8CC9}"/>
    <cellStyle name="Normal 5 2" xfId="336" xr:uid="{BA5EBB41-CB15-4F46-96B0-3BD31B6B8ABD}"/>
    <cellStyle name="Normal 6" xfId="57" xr:uid="{A3E39C3E-CD4C-4B51-AD16-7A074EB2BF27}"/>
    <cellStyle name="Normal 6 2" xfId="337" xr:uid="{EE6DDC71-CC4C-487F-B1DD-E7F91E36747B}"/>
    <cellStyle name="Normal 7" xfId="338" xr:uid="{0E4A09B1-567E-4FFB-8082-FAA81C418650}"/>
    <cellStyle name="Normal 8" xfId="339" xr:uid="{14633FAC-48A7-4FF1-A797-6F9DE93DADCD}"/>
    <cellStyle name="Normal 9" xfId="340" xr:uid="{56F40B90-9E9F-44AB-998B-7A715AD8F4E9}"/>
    <cellStyle name="Note" xfId="17" builtinId="10" customBuiltin="1"/>
    <cellStyle name="Note 10" xfId="341" xr:uid="{6CDE2877-65E0-4991-A99F-F8A76B0881B7}"/>
    <cellStyle name="Note 11" xfId="342" xr:uid="{E368E034-F79C-410B-B906-D96F573884E7}"/>
    <cellStyle name="Note 12" xfId="343" xr:uid="{1ABE9A87-87C2-4E84-AA72-C92EA140AE38}"/>
    <cellStyle name="Note 13" xfId="344" xr:uid="{6DE88A32-3011-4D2D-8BA6-C1D592C26C13}"/>
    <cellStyle name="Note 14" xfId="345" xr:uid="{F1F60C28-7B2A-4681-800E-9DA90C27E05B}"/>
    <cellStyle name="Note 15" xfId="346" xr:uid="{92FAA301-0014-448C-B862-5425C28A008C}"/>
    <cellStyle name="Note 16" xfId="347" xr:uid="{66D46A16-0A03-4252-A5E1-14296DC6A2ED}"/>
    <cellStyle name="Note 17" xfId="348" xr:uid="{AED24C5E-EE75-4A59-A067-51225397CF73}"/>
    <cellStyle name="Note 18" xfId="349" xr:uid="{AE0DCC6D-70BF-47DE-A030-C10AC4D6AE41}"/>
    <cellStyle name="Note 19" xfId="350" xr:uid="{54E4E13C-D99C-47CB-87BB-F14F6473CBA4}"/>
    <cellStyle name="Note 2" xfId="58" xr:uid="{8E770F06-43D6-42C1-8F6A-1122D16364F1}"/>
    <cellStyle name="Note 20" xfId="351" xr:uid="{3C5E6574-4F9A-420B-94A8-C420EB1CE8D9}"/>
    <cellStyle name="Note 21" xfId="352" xr:uid="{01EAD519-2F4D-423B-AC78-A78B6F82C430}"/>
    <cellStyle name="Note 22" xfId="353" xr:uid="{D8979F77-E0E5-4AA9-AACE-2D1AD6AA5CCF}"/>
    <cellStyle name="Note 23" xfId="354" xr:uid="{B078AF19-CD1A-4F52-AE61-59680A3BA1C2}"/>
    <cellStyle name="Note 24" xfId="355" xr:uid="{F01146CD-6897-430C-AE41-7EC188E963D3}"/>
    <cellStyle name="Note 25" xfId="356" xr:uid="{C99A6395-421C-49DB-A4F5-12AFF3E2FBA2}"/>
    <cellStyle name="Note 26" xfId="357" xr:uid="{86335F79-F950-456D-995C-75FEDC8FECC0}"/>
    <cellStyle name="Note 27" xfId="389" xr:uid="{560AA12C-C699-4703-99AB-749CF5307627}"/>
    <cellStyle name="Note 3" xfId="59" xr:uid="{20328D96-8554-42E4-A4DE-9D5E46EC52C4}"/>
    <cellStyle name="Note 4" xfId="60" xr:uid="{C5105272-305C-402F-B5AC-36E5BFC6D00D}"/>
    <cellStyle name="Note 5" xfId="61" xr:uid="{504B2C51-7A2D-4968-9AEA-48A3E6335C6E}"/>
    <cellStyle name="Note 6" xfId="62" xr:uid="{38ACA8CC-A4DF-4BBA-85CF-AC5132860E93}"/>
    <cellStyle name="Note 7" xfId="63" xr:uid="{D51FA6F9-3D5C-4562-B119-3758920E6A1A}"/>
    <cellStyle name="Note 8" xfId="358" xr:uid="{6EFE2BAA-A3B5-43EB-A8CA-5376D06A8A44}"/>
    <cellStyle name="Note 9" xfId="359" xr:uid="{249E1731-5B0D-459C-8E3A-6607E0F7089B}"/>
    <cellStyle name="Output" xfId="12" builtinId="21" customBuiltin="1"/>
    <cellStyle name="Output 2" xfId="360" xr:uid="{F48F34FA-F980-4304-8C93-8FC7BC80F9DB}"/>
    <cellStyle name="Percent" xfId="3" builtinId="5"/>
    <cellStyle name="Percent 2" xfId="41" xr:uid="{FD56AD76-20D9-4F56-B056-9D9FA04D7CAD}"/>
    <cellStyle name="Percent 3" xfId="363" xr:uid="{6E71E7B0-E47C-44F1-A562-BF786DC03320}"/>
    <cellStyle name="Percent 3 2" xfId="386" xr:uid="{3661087D-C84B-40C5-B1AA-DC086B45B981}"/>
    <cellStyle name="Percent 4" xfId="382" xr:uid="{A0894112-0A49-4542-B50E-5BF8DB346EAC}"/>
    <cellStyle name="Thousands0" xfId="377" xr:uid="{46426C01-C950-44E9-8126-63ED56598BDF}"/>
    <cellStyle name="Thousands1" xfId="378" xr:uid="{48D614E6-3B61-456F-9AD4-8A6DC6667F15}"/>
    <cellStyle name="Title 2" xfId="368" xr:uid="{86D3A6E8-E164-496A-B5C1-D10D66EDFEDE}"/>
    <cellStyle name="Total" xfId="19" builtinId="25" customBuiltin="1"/>
    <cellStyle name="Total 2" xfId="361" xr:uid="{E24C88EB-DA80-4C24-B1E4-C590C5E46465}"/>
    <cellStyle name="Warning Text" xfId="16" builtinId="11" customBuiltin="1"/>
    <cellStyle name="Warning Text 2" xfId="362" xr:uid="{F040C7CC-66C3-434F-B1C1-473624D8C5DE}"/>
  </cellStyles>
  <dxfs count="0"/>
  <tableStyles count="0" defaultTableStyle="TableStyleMedium2" defaultPivotStyle="PivotStyleLight16"/>
  <colors>
    <mruColors>
      <color rgb="FF76ACA9"/>
      <color rgb="FF4D4D4F"/>
      <color rgb="FF939498"/>
      <color rgb="FF927149"/>
      <color rgb="FF8EA366"/>
      <color rgb="FF004B55"/>
      <color rgb="FFBBC7A3"/>
      <color rgb="FF61504D"/>
      <color rgb="FF3333FF"/>
      <color rgb="FF49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161925</xdr:rowOff>
    </xdr:from>
    <xdr:to>
      <xdr:col>6</xdr:col>
      <xdr:colOff>144780</xdr:colOff>
      <xdr:row>8</xdr:row>
      <xdr:rowOff>15240</xdr:rowOff>
    </xdr:to>
    <xdr:grpSp>
      <xdr:nvGrpSpPr>
        <xdr:cNvPr id="4" name="Group 3">
          <a:extLst>
            <a:ext uri="{FF2B5EF4-FFF2-40B4-BE49-F238E27FC236}">
              <a16:creationId xmlns:a16="http://schemas.microsoft.com/office/drawing/2014/main" id="{17860E76-8091-41D9-86B0-492F26501B78}"/>
            </a:ext>
          </a:extLst>
        </xdr:cNvPr>
        <xdr:cNvGrpSpPr/>
      </xdr:nvGrpSpPr>
      <xdr:grpSpPr>
        <a:xfrm>
          <a:off x="200025" y="710565"/>
          <a:ext cx="3602355" cy="912495"/>
          <a:chOff x="1419225" y="710565"/>
          <a:chExt cx="6322695" cy="1444755"/>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710565"/>
            <a:ext cx="5843028" cy="1444755"/>
          </a:xfrm>
          <a:prstGeom prst="rect">
            <a:avLst/>
          </a:prstGeom>
        </xdr:spPr>
      </xdr:pic>
      <xdr:sp macro="" textlink="">
        <xdr:nvSpPr>
          <xdr:cNvPr id="3" name="Rectangle 2">
            <a:extLst>
              <a:ext uri="{FF2B5EF4-FFF2-40B4-BE49-F238E27FC236}">
                <a16:creationId xmlns:a16="http://schemas.microsoft.com/office/drawing/2014/main" id="{BE08687A-2670-4E37-9A46-08313FB59E64}"/>
              </a:ext>
            </a:extLst>
          </xdr:cNvPr>
          <xdr:cNvSpPr/>
        </xdr:nvSpPr>
        <xdr:spPr>
          <a:xfrm>
            <a:off x="7078980" y="1341120"/>
            <a:ext cx="662940" cy="3276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twoCellAnchor>
    <xdr:from>
      <xdr:col>5</xdr:col>
      <xdr:colOff>285320</xdr:colOff>
      <xdr:row>5</xdr:row>
      <xdr:rowOff>170420</xdr:rowOff>
    </xdr:from>
    <xdr:to>
      <xdr:col>5</xdr:col>
      <xdr:colOff>463321</xdr:colOff>
      <xdr:row>6</xdr:row>
      <xdr:rowOff>237</xdr:rowOff>
    </xdr:to>
    <xdr:sp macro="" textlink="">
      <xdr:nvSpPr>
        <xdr:cNvPr id="5" name="TextBox 4">
          <a:extLst>
            <a:ext uri="{FF2B5EF4-FFF2-40B4-BE49-F238E27FC236}">
              <a16:creationId xmlns:a16="http://schemas.microsoft.com/office/drawing/2014/main" id="{5D47BAD5-E2BC-4254-9AF0-9836930FC778}"/>
            </a:ext>
          </a:extLst>
        </xdr:cNvPr>
        <xdr:cNvSpPr txBox="1"/>
      </xdr:nvSpPr>
      <xdr:spPr>
        <a:xfrm>
          <a:off x="3333320" y="1084820"/>
          <a:ext cx="178001" cy="157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iaa\Desktop\Destination%20BC\VoT%202022\WORKING%20FILE_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enue"/>
      <sheetName val="GDP"/>
      <sheetName val="Employees"/>
      <sheetName val="Businesses"/>
      <sheetName val="Market Origin"/>
      <sheetName val="Appendix"/>
      <sheetName val="Room Revenue"/>
      <sheetName val="Visitor Info"/>
      <sheetName val="Export revenues"/>
      <sheetName val="BC Stats Tourism"/>
      <sheetName val="Tourism Establishments"/>
    </sheetNames>
    <sheetDataSet>
      <sheetData sheetId="0"/>
      <sheetData sheetId="1">
        <row r="7">
          <cell r="F7">
            <v>2008</v>
          </cell>
        </row>
        <row r="107">
          <cell r="H107">
            <v>2010</v>
          </cell>
          <cell r="I107">
            <v>2011</v>
          </cell>
          <cell r="J107">
            <v>2012</v>
          </cell>
          <cell r="K107">
            <v>2013</v>
          </cell>
          <cell r="L107">
            <v>2014</v>
          </cell>
          <cell r="M107">
            <v>2015</v>
          </cell>
          <cell r="N107">
            <v>2016</v>
          </cell>
          <cell r="O107">
            <v>2017</v>
          </cell>
          <cell r="P107">
            <v>2018</v>
          </cell>
          <cell r="Q107">
            <v>2019</v>
          </cell>
          <cell r="R107">
            <v>2020</v>
          </cell>
        </row>
      </sheetData>
      <sheetData sheetId="2">
        <row r="2">
          <cell r="G2">
            <v>2009</v>
          </cell>
        </row>
      </sheetData>
      <sheetData sheetId="3">
        <row r="2">
          <cell r="G2">
            <v>2009</v>
          </cell>
        </row>
      </sheetData>
      <sheetData sheetId="4">
        <row r="30">
          <cell r="G30">
            <v>2009</v>
          </cell>
        </row>
        <row r="176">
          <cell r="L176">
            <v>2014</v>
          </cell>
          <cell r="M176">
            <v>2015</v>
          </cell>
          <cell r="N176">
            <v>2016</v>
          </cell>
          <cell r="O176">
            <v>2017</v>
          </cell>
          <cell r="P176">
            <v>2018</v>
          </cell>
        </row>
      </sheetData>
      <sheetData sheetId="5">
        <row r="2">
          <cell r="G2">
            <v>2009</v>
          </cell>
          <cell r="K2">
            <v>2013</v>
          </cell>
          <cell r="L2">
            <v>2014</v>
          </cell>
          <cell r="M2">
            <v>2015</v>
          </cell>
          <cell r="N2">
            <v>2016</v>
          </cell>
          <cell r="O2">
            <v>2017</v>
          </cell>
          <cell r="P2">
            <v>2018</v>
          </cell>
          <cell r="Q2">
            <v>2019</v>
          </cell>
          <cell r="R2">
            <v>2020</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6:O26"/>
  <sheetViews>
    <sheetView showGridLines="0" tabSelected="1" workbookViewId="0"/>
  </sheetViews>
  <sheetFormatPr defaultColWidth="8.88671875" defaultRowHeight="14.4" x14ac:dyDescent="0.3"/>
  <cols>
    <col min="1" max="16384" width="8.88671875" style="8"/>
  </cols>
  <sheetData>
    <row r="6" spans="3:15" ht="25.8" x14ac:dyDescent="0.5">
      <c r="O6" s="323"/>
    </row>
    <row r="14" spans="3:15" x14ac:dyDescent="0.3">
      <c r="M14" s="1"/>
    </row>
    <row r="15" spans="3:15" ht="36.6" x14ac:dyDescent="0.7">
      <c r="C15" s="274" t="s">
        <v>154</v>
      </c>
    </row>
    <row r="16" spans="3:15" ht="36.6" x14ac:dyDescent="0.7">
      <c r="C16" s="274" t="s">
        <v>207</v>
      </c>
    </row>
    <row r="17" spans="3:8" x14ac:dyDescent="0.3">
      <c r="C17" s="8" t="s">
        <v>178</v>
      </c>
    </row>
    <row r="18" spans="3:8" x14ac:dyDescent="0.3">
      <c r="C18" s="275"/>
      <c r="D18" s="275"/>
      <c r="E18" s="275"/>
    </row>
    <row r="19" spans="3:8" x14ac:dyDescent="0.3">
      <c r="C19" s="8" t="s">
        <v>179</v>
      </c>
    </row>
    <row r="22" spans="3:8" x14ac:dyDescent="0.3">
      <c r="C22" s="276" t="s">
        <v>107</v>
      </c>
      <c r="E22" s="4"/>
      <c r="F22" s="4"/>
      <c r="G22" s="4"/>
      <c r="H22" s="5"/>
    </row>
    <row r="23" spans="3:8" ht="15.6" x14ac:dyDescent="0.3">
      <c r="C23" s="3" t="s">
        <v>105</v>
      </c>
      <c r="E23" s="3"/>
      <c r="F23" s="3"/>
      <c r="G23" s="4"/>
      <c r="H23" s="5"/>
    </row>
    <row r="24" spans="3:8" x14ac:dyDescent="0.3">
      <c r="C24" s="276" t="s">
        <v>106</v>
      </c>
      <c r="E24" s="4"/>
      <c r="F24" s="4"/>
      <c r="G24" s="4"/>
      <c r="H24" s="5"/>
    </row>
    <row r="26" spans="3:8" x14ac:dyDescent="0.3">
      <c r="C26" s="324" t="s">
        <v>153</v>
      </c>
    </row>
  </sheetData>
  <pageMargins left="0.23622047244094488" right="0.23622047244094488" top="0.39370078740157483" bottom="0.3937007874015748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I17"/>
  <sheetViews>
    <sheetView zoomScale="90" zoomScaleNormal="90" workbookViewId="0"/>
  </sheetViews>
  <sheetFormatPr defaultColWidth="8.88671875" defaultRowHeight="14.4" x14ac:dyDescent="0.3"/>
  <cols>
    <col min="1" max="1" width="9.109375" style="5" customWidth="1"/>
    <col min="2" max="2" width="6.6640625" style="5" customWidth="1"/>
    <col min="3" max="3" width="19.88671875" style="5" customWidth="1"/>
    <col min="4" max="17" width="9.109375" style="5" customWidth="1"/>
    <col min="18" max="16384" width="8.88671875" style="8"/>
  </cols>
  <sheetData>
    <row r="2" spans="1:35" ht="18" x14ac:dyDescent="0.3">
      <c r="B2" s="295" t="s">
        <v>108</v>
      </c>
      <c r="C2" s="7"/>
      <c r="D2" s="7"/>
      <c r="E2" s="7"/>
      <c r="F2" s="7"/>
      <c r="G2" s="7"/>
      <c r="H2" s="7"/>
      <c r="I2" s="7"/>
      <c r="J2" s="7"/>
      <c r="K2" s="7"/>
      <c r="L2" s="7"/>
      <c r="M2" s="7"/>
      <c r="Q2" s="295"/>
      <c r="AI2" s="295"/>
    </row>
    <row r="3" spans="1:35" ht="18" x14ac:dyDescent="0.4">
      <c r="B3" s="283"/>
      <c r="D3" s="7"/>
      <c r="R3" s="378"/>
      <c r="S3" s="378"/>
      <c r="T3" s="378"/>
      <c r="U3" s="378"/>
      <c r="V3" s="378"/>
      <c r="W3" s="378"/>
      <c r="X3" s="378"/>
      <c r="Y3" s="378"/>
      <c r="Z3" s="378"/>
      <c r="AA3" s="378"/>
    </row>
    <row r="4" spans="1:35" ht="15" customHeight="1" x14ac:dyDescent="0.3">
      <c r="A4" s="51"/>
      <c r="B4" s="9"/>
      <c r="C4" s="10" t="s">
        <v>36</v>
      </c>
      <c r="D4" s="12">
        <v>2010</v>
      </c>
      <c r="E4" s="12">
        <v>2011</v>
      </c>
      <c r="F4" s="12">
        <v>2012</v>
      </c>
      <c r="G4" s="12">
        <v>2013</v>
      </c>
      <c r="H4" s="12">
        <v>2014</v>
      </c>
      <c r="I4" s="12">
        <v>2015</v>
      </c>
      <c r="J4" s="12">
        <v>2016</v>
      </c>
      <c r="K4" s="12">
        <v>2017</v>
      </c>
      <c r="L4" s="13">
        <v>2018</v>
      </c>
      <c r="M4" s="13">
        <v>2019</v>
      </c>
      <c r="N4" s="14">
        <v>2020</v>
      </c>
    </row>
    <row r="5" spans="1:35" ht="24" customHeight="1" x14ac:dyDescent="0.4">
      <c r="A5" s="51"/>
      <c r="B5" s="424" t="s">
        <v>35</v>
      </c>
      <c r="C5" s="165" t="s">
        <v>157</v>
      </c>
      <c r="D5" s="184">
        <v>2761.9</v>
      </c>
      <c r="E5" s="184">
        <v>2827.4</v>
      </c>
      <c r="F5" s="184">
        <v>2805</v>
      </c>
      <c r="G5" s="184">
        <v>2982.6000000000004</v>
      </c>
      <c r="H5" s="184">
        <v>2987.8</v>
      </c>
      <c r="I5" s="184">
        <v>3168.1000000000004</v>
      </c>
      <c r="J5" s="184">
        <v>3095.2000000000003</v>
      </c>
      <c r="K5" s="184">
        <v>3091.8999999999996</v>
      </c>
      <c r="L5" s="184">
        <v>3200.5</v>
      </c>
      <c r="M5" s="184">
        <v>3269.8999999999996</v>
      </c>
      <c r="N5" s="185">
        <v>3182.5</v>
      </c>
      <c r="P5" s="377"/>
    </row>
    <row r="6" spans="1:35" ht="24" customHeight="1" x14ac:dyDescent="0.4">
      <c r="A6" s="51"/>
      <c r="B6" s="425"/>
      <c r="C6" s="27" t="s">
        <v>37</v>
      </c>
      <c r="D6" s="184">
        <v>1532.9</v>
      </c>
      <c r="E6" s="184">
        <v>1813.7</v>
      </c>
      <c r="F6" s="184">
        <v>1860.1</v>
      </c>
      <c r="G6" s="184">
        <v>2010.6</v>
      </c>
      <c r="H6" s="184">
        <v>1977.2</v>
      </c>
      <c r="I6" s="184">
        <v>1970</v>
      </c>
      <c r="J6" s="184">
        <v>1806.6</v>
      </c>
      <c r="K6" s="184">
        <v>1841.1</v>
      </c>
      <c r="L6" s="184">
        <v>1976.5</v>
      </c>
      <c r="M6" s="184">
        <v>1578.1</v>
      </c>
      <c r="N6" s="185">
        <v>1695.4</v>
      </c>
      <c r="P6" s="377"/>
    </row>
    <row r="7" spans="1:35" ht="24" customHeight="1" x14ac:dyDescent="0.4">
      <c r="A7" s="51"/>
      <c r="B7" s="425"/>
      <c r="C7" s="27" t="s">
        <v>38</v>
      </c>
      <c r="D7" s="184">
        <v>4336.5</v>
      </c>
      <c r="E7" s="184">
        <v>4226.5</v>
      </c>
      <c r="F7" s="184">
        <v>4498.6000000000004</v>
      </c>
      <c r="G7" s="184">
        <v>4875.3</v>
      </c>
      <c r="H7" s="184">
        <v>5294.1</v>
      </c>
      <c r="I7" s="184">
        <v>5213.5</v>
      </c>
      <c r="J7" s="184">
        <v>5245</v>
      </c>
      <c r="K7" s="184">
        <v>5039.3999999999996</v>
      </c>
      <c r="L7" s="184">
        <v>4949.1000000000004</v>
      </c>
      <c r="M7" s="184">
        <v>4960.3999999999996</v>
      </c>
      <c r="N7" s="185">
        <v>4939.3999999999996</v>
      </c>
      <c r="P7" s="377"/>
    </row>
    <row r="8" spans="1:35" ht="24" customHeight="1" x14ac:dyDescent="0.4">
      <c r="A8" s="51"/>
      <c r="B8" s="425"/>
      <c r="C8" s="27" t="s">
        <v>39</v>
      </c>
      <c r="D8" s="184">
        <v>2748.4</v>
      </c>
      <c r="E8" s="184">
        <v>3274.5</v>
      </c>
      <c r="F8" s="184">
        <v>2781.4</v>
      </c>
      <c r="G8" s="184">
        <v>2903.3</v>
      </c>
      <c r="H8" s="184">
        <v>3094.8</v>
      </c>
      <c r="I8" s="184">
        <v>3169.5</v>
      </c>
      <c r="J8" s="184">
        <v>3499.6</v>
      </c>
      <c r="K8" s="184">
        <v>3783.7</v>
      </c>
      <c r="L8" s="184">
        <v>4666.2</v>
      </c>
      <c r="M8" s="184">
        <v>4802.8999999999996</v>
      </c>
      <c r="N8" s="185">
        <v>4804.3999999999996</v>
      </c>
      <c r="P8" s="377"/>
    </row>
    <row r="9" spans="1:35" ht="24" customHeight="1" x14ac:dyDescent="0.4">
      <c r="A9" s="51"/>
      <c r="B9" s="426"/>
      <c r="C9" s="27" t="s">
        <v>40</v>
      </c>
      <c r="D9" s="186">
        <v>6347.4406109637648</v>
      </c>
      <c r="E9" s="186">
        <v>6584.4247800990915</v>
      </c>
      <c r="F9" s="186">
        <v>6534.8810939480873</v>
      </c>
      <c r="G9" s="186">
        <v>6751.1381693231224</v>
      </c>
      <c r="H9" s="186">
        <v>5941.608622085656</v>
      </c>
      <c r="I9" s="186">
        <v>6150.7003989266177</v>
      </c>
      <c r="J9" s="186">
        <v>6489.0504313750844</v>
      </c>
      <c r="K9" s="186">
        <v>6878.8867235925845</v>
      </c>
      <c r="L9" s="186">
        <v>7275.8813482765336</v>
      </c>
      <c r="M9" s="186">
        <v>7352.5170350772196</v>
      </c>
      <c r="N9" s="185" t="s">
        <v>2</v>
      </c>
      <c r="P9" s="377"/>
    </row>
    <row r="10" spans="1:35" ht="24" customHeight="1" x14ac:dyDescent="0.4">
      <c r="B10" s="424" t="s">
        <v>110</v>
      </c>
      <c r="C10" s="187" t="s">
        <v>157</v>
      </c>
      <c r="D10" s="188">
        <v>98.463458110516939</v>
      </c>
      <c r="E10" s="189">
        <v>100.79857397504458</v>
      </c>
      <c r="F10" s="190">
        <v>100</v>
      </c>
      <c r="G10" s="191">
        <v>106.33155080213905</v>
      </c>
      <c r="H10" s="191">
        <v>106.51693404634581</v>
      </c>
      <c r="I10" s="189">
        <v>112.94474153297685</v>
      </c>
      <c r="J10" s="189">
        <v>110.3458110516934</v>
      </c>
      <c r="K10" s="189">
        <v>110.22816399286985</v>
      </c>
      <c r="L10" s="189">
        <v>114.09982174688058</v>
      </c>
      <c r="M10" s="189">
        <v>116.57397504456326</v>
      </c>
      <c r="N10" s="192">
        <v>113.45811051693404</v>
      </c>
      <c r="P10" s="377"/>
    </row>
    <row r="11" spans="1:35" ht="24" customHeight="1" x14ac:dyDescent="0.4">
      <c r="B11" s="425"/>
      <c r="C11" s="44" t="s">
        <v>37</v>
      </c>
      <c r="D11" s="193">
        <v>82.409547873770236</v>
      </c>
      <c r="E11" s="74">
        <v>97.505510456427075</v>
      </c>
      <c r="F11" s="194">
        <v>100</v>
      </c>
      <c r="G11" s="195">
        <v>108.09096285145961</v>
      </c>
      <c r="H11" s="195">
        <v>106.29536046449117</v>
      </c>
      <c r="I11" s="74">
        <v>105.90828450083329</v>
      </c>
      <c r="J11" s="74">
        <v>97.123810547820014</v>
      </c>
      <c r="K11" s="74">
        <v>98.978549540347288</v>
      </c>
      <c r="L11" s="74">
        <v>106.25772807913553</v>
      </c>
      <c r="M11" s="74">
        <v>84.83952475673351</v>
      </c>
      <c r="N11" s="196">
        <v>91.145637331326284</v>
      </c>
      <c r="P11" s="377"/>
    </row>
    <row r="12" spans="1:35" ht="24" customHeight="1" x14ac:dyDescent="0.4">
      <c r="B12" s="425"/>
      <c r="C12" s="44" t="s">
        <v>41</v>
      </c>
      <c r="D12" s="193">
        <v>96.396656737651711</v>
      </c>
      <c r="E12" s="74">
        <v>93.951451562708385</v>
      </c>
      <c r="F12" s="194">
        <v>100</v>
      </c>
      <c r="G12" s="195">
        <v>108.37371626728316</v>
      </c>
      <c r="H12" s="195">
        <v>117.68327924243098</v>
      </c>
      <c r="I12" s="74">
        <v>115.89161072333613</v>
      </c>
      <c r="J12" s="74">
        <v>116.59182856888808</v>
      </c>
      <c r="K12" s="74">
        <v>112.02151780553949</v>
      </c>
      <c r="L12" s="74">
        <v>110.01422664829057</v>
      </c>
      <c r="M12" s="74">
        <v>110.26541590717109</v>
      </c>
      <c r="N12" s="196">
        <v>109.79860401013649</v>
      </c>
      <c r="P12" s="377"/>
    </row>
    <row r="13" spans="1:35" ht="24" customHeight="1" x14ac:dyDescent="0.4">
      <c r="B13" s="425"/>
      <c r="C13" s="44" t="s">
        <v>39</v>
      </c>
      <c r="D13" s="193">
        <v>98.813547134536563</v>
      </c>
      <c r="E13" s="74">
        <v>117.72848205939455</v>
      </c>
      <c r="F13" s="194">
        <v>100</v>
      </c>
      <c r="G13" s="195">
        <v>104.38268497878767</v>
      </c>
      <c r="H13" s="195">
        <v>111.26770691018912</v>
      </c>
      <c r="I13" s="74">
        <v>113.95340476019271</v>
      </c>
      <c r="J13" s="74">
        <v>125.82152872654058</v>
      </c>
      <c r="K13" s="74">
        <v>136.03580930466671</v>
      </c>
      <c r="L13" s="74">
        <v>167.76443517652979</v>
      </c>
      <c r="M13" s="74">
        <v>172.67922628891924</v>
      </c>
      <c r="N13" s="196">
        <v>172.73315596462211</v>
      </c>
      <c r="P13" s="377"/>
    </row>
    <row r="14" spans="1:35" ht="24" customHeight="1" x14ac:dyDescent="0.4">
      <c r="B14" s="426"/>
      <c r="C14" s="170" t="s">
        <v>40</v>
      </c>
      <c r="D14" s="197">
        <v>97.131692523710797</v>
      </c>
      <c r="E14" s="198">
        <v>100.75814212131398</v>
      </c>
      <c r="F14" s="199">
        <v>100</v>
      </c>
      <c r="G14" s="200">
        <v>103.3092733022382</v>
      </c>
      <c r="H14" s="200">
        <v>90.921449628029848</v>
      </c>
      <c r="I14" s="198">
        <v>94.121075969121208</v>
      </c>
      <c r="J14" s="198">
        <v>99.298676411795057</v>
      </c>
      <c r="K14" s="198">
        <v>105.26414520323988</v>
      </c>
      <c r="L14" s="198">
        <v>111.33915435760082</v>
      </c>
      <c r="M14" s="198">
        <v>112.51187174448117</v>
      </c>
      <c r="N14" s="201" t="s">
        <v>2</v>
      </c>
      <c r="P14" s="377"/>
    </row>
    <row r="15" spans="1:35" x14ac:dyDescent="0.3">
      <c r="B15" s="150"/>
      <c r="C15" s="202"/>
    </row>
    <row r="16" spans="1:35" x14ac:dyDescent="0.3">
      <c r="B16" s="419" t="s">
        <v>141</v>
      </c>
      <c r="C16" s="419"/>
      <c r="D16" s="419"/>
      <c r="E16" s="419"/>
      <c r="F16" s="419"/>
      <c r="G16" s="419"/>
      <c r="H16" s="419"/>
      <c r="I16" s="419"/>
      <c r="J16" s="419"/>
      <c r="K16" s="419"/>
      <c r="L16" s="419"/>
      <c r="M16" s="419"/>
      <c r="N16" s="419"/>
    </row>
    <row r="17" spans="2:14" x14ac:dyDescent="0.3">
      <c r="B17" s="419" t="s">
        <v>193</v>
      </c>
      <c r="C17" s="419"/>
      <c r="D17" s="419"/>
      <c r="E17" s="419"/>
      <c r="F17" s="419"/>
      <c r="G17" s="419"/>
      <c r="H17" s="419"/>
      <c r="I17" s="419"/>
      <c r="J17" s="419"/>
      <c r="K17" s="419"/>
      <c r="L17" s="419"/>
      <c r="M17" s="419"/>
      <c r="N17" s="419"/>
    </row>
  </sheetData>
  <mergeCells count="4">
    <mergeCell ref="B5:B9"/>
    <mergeCell ref="B10:B14"/>
    <mergeCell ref="B16:N16"/>
    <mergeCell ref="B17:N17"/>
  </mergeCells>
  <pageMargins left="0.23622047244094488" right="0.23622047244094488" top="0.39370078740157483" bottom="0.39370078740157483"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8"/>
  <sheetViews>
    <sheetView zoomScale="90" zoomScaleNormal="90" workbookViewId="0"/>
  </sheetViews>
  <sheetFormatPr defaultColWidth="8.88671875" defaultRowHeight="14.4" x14ac:dyDescent="0.3"/>
  <cols>
    <col min="1" max="1" width="9.109375" style="5" customWidth="1"/>
    <col min="2" max="2" width="21.6640625" style="5" customWidth="1"/>
    <col min="3" max="3" width="8.88671875" style="5" customWidth="1"/>
    <col min="4" max="13" width="9.88671875" style="5" customWidth="1"/>
    <col min="14" max="14" width="9" style="5" customWidth="1"/>
    <col min="15" max="19" width="9.109375" style="5" customWidth="1"/>
    <col min="20" max="16384" width="8.88671875" style="8"/>
  </cols>
  <sheetData>
    <row r="2" spans="2:19" ht="17.25" customHeight="1" x14ac:dyDescent="0.3">
      <c r="B2" s="295" t="s">
        <v>97</v>
      </c>
      <c r="C2" s="7"/>
      <c r="D2" s="7"/>
      <c r="E2" s="7"/>
      <c r="F2" s="7"/>
      <c r="G2" s="7"/>
      <c r="H2" s="7"/>
      <c r="I2" s="7"/>
      <c r="J2" s="7"/>
      <c r="K2" s="7"/>
      <c r="L2" s="7"/>
      <c r="M2" s="7"/>
      <c r="Q2" s="295"/>
    </row>
    <row r="3" spans="2:19" ht="17.25" customHeight="1" x14ac:dyDescent="0.3">
      <c r="B3" s="283"/>
    </row>
    <row r="4" spans="2:19" ht="17.25" customHeight="1" x14ac:dyDescent="0.3">
      <c r="B4" s="325" t="s">
        <v>98</v>
      </c>
      <c r="C4" s="361">
        <v>2010</v>
      </c>
      <c r="D4" s="361">
        <v>2011</v>
      </c>
      <c r="E4" s="361">
        <v>2012</v>
      </c>
      <c r="F4" s="361">
        <v>2013</v>
      </c>
      <c r="G4" s="361">
        <v>2014</v>
      </c>
      <c r="H4" s="361">
        <v>2015</v>
      </c>
      <c r="I4" s="361">
        <v>2016</v>
      </c>
      <c r="J4" s="361">
        <v>2017</v>
      </c>
      <c r="K4" s="350">
        <v>2018</v>
      </c>
      <c r="L4" s="350">
        <v>2019</v>
      </c>
      <c r="M4" s="353">
        <v>2020</v>
      </c>
    </row>
    <row r="5" spans="2:19" ht="18.75" customHeight="1" x14ac:dyDescent="0.3">
      <c r="B5" s="360" t="s">
        <v>11</v>
      </c>
      <c r="C5" s="362">
        <v>95.838906266156314</v>
      </c>
      <c r="D5" s="363">
        <v>97.886058134858644</v>
      </c>
      <c r="E5" s="363">
        <v>99.999999999999957</v>
      </c>
      <c r="F5" s="363">
        <v>100.81831752477495</v>
      </c>
      <c r="G5" s="363">
        <v>102.04189227981927</v>
      </c>
      <c r="H5" s="363">
        <v>103.34965018746107</v>
      </c>
      <c r="I5" s="363">
        <v>104.54297888111118</v>
      </c>
      <c r="J5" s="363">
        <v>106.47112061423549</v>
      </c>
      <c r="K5" s="364">
        <v>108.78441499533119</v>
      </c>
      <c r="L5" s="364">
        <v>110.98395673540514</v>
      </c>
      <c r="M5" s="433">
        <v>108.92903019096076</v>
      </c>
      <c r="S5" s="8"/>
    </row>
    <row r="6" spans="2:19" x14ac:dyDescent="0.3">
      <c r="B6" s="150"/>
    </row>
    <row r="7" spans="2:19" x14ac:dyDescent="0.3">
      <c r="B7" s="419" t="s">
        <v>143</v>
      </c>
      <c r="C7" s="419"/>
      <c r="D7" s="419"/>
      <c r="E7" s="419"/>
      <c r="F7" s="419"/>
      <c r="G7" s="419"/>
      <c r="H7" s="419"/>
      <c r="I7" s="419"/>
      <c r="J7" s="419"/>
      <c r="K7" s="419"/>
      <c r="L7" s="419"/>
      <c r="M7" s="419"/>
    </row>
    <row r="8" spans="2:19" x14ac:dyDescent="0.3">
      <c r="B8" s="459" t="s">
        <v>194</v>
      </c>
      <c r="C8" s="459"/>
      <c r="D8" s="459"/>
      <c r="E8" s="459"/>
      <c r="F8" s="459"/>
      <c r="G8" s="459"/>
      <c r="H8" s="459"/>
      <c r="I8" s="459"/>
      <c r="J8" s="459"/>
      <c r="K8" s="459"/>
      <c r="L8" s="459"/>
      <c r="M8" s="459"/>
    </row>
  </sheetData>
  <mergeCells count="2">
    <mergeCell ref="B7:M7"/>
    <mergeCell ref="B8:M8"/>
  </mergeCells>
  <pageMargins left="0.23622047244094488" right="0.23622047244094488" top="0.39370078740157483" bottom="0.39370078740157483" header="0.31496062992125984" footer="0.31496062992125984"/>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V33"/>
  <sheetViews>
    <sheetView zoomScale="90" zoomScaleNormal="90" workbookViewId="0"/>
  </sheetViews>
  <sheetFormatPr defaultColWidth="8.88671875" defaultRowHeight="14.4" x14ac:dyDescent="0.3"/>
  <cols>
    <col min="1" max="1" width="9.109375" style="5" customWidth="1"/>
    <col min="2" max="2" width="10.6640625" style="5" customWidth="1"/>
    <col min="3" max="3" width="21.6640625" style="5" customWidth="1"/>
    <col min="4" max="9" width="9.109375" style="5"/>
    <col min="10" max="10" width="8.88671875" style="5"/>
    <col min="11" max="21" width="9.109375" style="5" customWidth="1"/>
    <col min="22" max="16384" width="8.88671875" style="8"/>
  </cols>
  <sheetData>
    <row r="2" spans="2:22" ht="17.25" customHeight="1" x14ac:dyDescent="0.3">
      <c r="B2" s="295" t="s">
        <v>129</v>
      </c>
      <c r="C2" s="7"/>
      <c r="D2" s="7"/>
      <c r="E2" s="7"/>
      <c r="F2" s="7"/>
      <c r="G2" s="7"/>
      <c r="H2" s="7"/>
      <c r="I2" s="7"/>
      <c r="J2" s="7"/>
      <c r="K2" s="7"/>
      <c r="L2" s="7"/>
      <c r="M2" s="7"/>
      <c r="Q2" s="295"/>
    </row>
    <row r="3" spans="2:22" ht="17.25" customHeight="1" x14ac:dyDescent="0.3">
      <c r="B3" s="283"/>
    </row>
    <row r="4" spans="2:22" ht="15" customHeight="1" x14ac:dyDescent="0.3">
      <c r="B4" s="171"/>
      <c r="C4" s="9" t="s">
        <v>103</v>
      </c>
      <c r="D4" s="12">
        <v>2010</v>
      </c>
      <c r="E4" s="12">
        <v>2011</v>
      </c>
      <c r="F4" s="12">
        <v>2012</v>
      </c>
      <c r="G4" s="12">
        <v>2013</v>
      </c>
      <c r="H4" s="12">
        <v>2014</v>
      </c>
      <c r="I4" s="12">
        <v>2015</v>
      </c>
      <c r="J4" s="12">
        <v>2016</v>
      </c>
      <c r="K4" s="12">
        <v>2017</v>
      </c>
      <c r="L4" s="13">
        <v>2018</v>
      </c>
      <c r="M4" s="13">
        <v>2019</v>
      </c>
      <c r="N4" s="14">
        <v>2020</v>
      </c>
    </row>
    <row r="5" spans="2:22" ht="18" customHeight="1" x14ac:dyDescent="0.3">
      <c r="B5" s="424" t="s">
        <v>42</v>
      </c>
      <c r="C5" s="81" t="s">
        <v>43</v>
      </c>
      <c r="D5" s="70">
        <v>6208</v>
      </c>
      <c r="E5" s="70">
        <v>6235</v>
      </c>
      <c r="F5" s="70">
        <v>6435</v>
      </c>
      <c r="G5" s="172">
        <v>6525</v>
      </c>
      <c r="H5" s="70">
        <v>6014</v>
      </c>
      <c r="I5" s="70">
        <v>5830</v>
      </c>
      <c r="J5" s="70">
        <v>5647</v>
      </c>
      <c r="K5" s="72">
        <v>5507</v>
      </c>
      <c r="L5" s="72">
        <v>5576</v>
      </c>
      <c r="M5" s="72">
        <v>5748</v>
      </c>
      <c r="N5" s="327">
        <v>6035</v>
      </c>
      <c r="Q5" s="173"/>
      <c r="R5" s="173"/>
      <c r="S5" s="173"/>
      <c r="T5" s="173"/>
      <c r="U5" s="173"/>
      <c r="V5" s="6"/>
    </row>
    <row r="6" spans="2:22" ht="18" customHeight="1" x14ac:dyDescent="0.3">
      <c r="B6" s="425"/>
      <c r="C6" s="28" t="s">
        <v>44</v>
      </c>
      <c r="D6" s="70">
        <v>3830</v>
      </c>
      <c r="E6" s="70">
        <v>3941</v>
      </c>
      <c r="F6" s="70">
        <v>4049</v>
      </c>
      <c r="G6" s="71">
        <v>4205</v>
      </c>
      <c r="H6" s="70">
        <v>4091</v>
      </c>
      <c r="I6" s="70">
        <v>4208</v>
      </c>
      <c r="J6" s="70">
        <v>4186</v>
      </c>
      <c r="K6" s="72">
        <v>4160</v>
      </c>
      <c r="L6" s="72">
        <v>4207</v>
      </c>
      <c r="M6" s="72">
        <v>4232</v>
      </c>
      <c r="N6" s="73">
        <v>4272</v>
      </c>
      <c r="Q6" s="173"/>
      <c r="R6" s="173"/>
      <c r="S6" s="173"/>
      <c r="T6" s="173"/>
    </row>
    <row r="7" spans="2:22" ht="18" customHeight="1" x14ac:dyDescent="0.3">
      <c r="B7" s="425"/>
      <c r="C7" s="28" t="s">
        <v>45</v>
      </c>
      <c r="D7" s="70">
        <v>3576</v>
      </c>
      <c r="E7" s="70">
        <v>3667</v>
      </c>
      <c r="F7" s="70">
        <v>3692</v>
      </c>
      <c r="G7" s="71">
        <v>3840</v>
      </c>
      <c r="H7" s="70">
        <v>3790</v>
      </c>
      <c r="I7" s="70">
        <v>3897</v>
      </c>
      <c r="J7" s="70">
        <v>4352</v>
      </c>
      <c r="K7" s="72">
        <v>4453</v>
      </c>
      <c r="L7" s="72">
        <v>4412</v>
      </c>
      <c r="M7" s="72">
        <v>4244</v>
      </c>
      <c r="N7" s="73">
        <v>4178</v>
      </c>
      <c r="Q7" s="173"/>
      <c r="R7" s="173"/>
      <c r="S7" s="173"/>
      <c r="T7" s="173"/>
    </row>
    <row r="8" spans="2:22" ht="18" customHeight="1" x14ac:dyDescent="0.3">
      <c r="B8" s="425"/>
      <c r="C8" s="28" t="s">
        <v>46</v>
      </c>
      <c r="D8" s="70">
        <v>2949</v>
      </c>
      <c r="E8" s="70">
        <v>2920</v>
      </c>
      <c r="F8" s="70">
        <v>2973</v>
      </c>
      <c r="G8" s="71">
        <v>3201</v>
      </c>
      <c r="H8" s="70">
        <v>3248</v>
      </c>
      <c r="I8" s="70">
        <v>3521</v>
      </c>
      <c r="J8" s="70">
        <v>3414</v>
      </c>
      <c r="K8" s="72">
        <v>3446</v>
      </c>
      <c r="L8" s="72">
        <v>3443</v>
      </c>
      <c r="M8" s="72">
        <v>3822</v>
      </c>
      <c r="N8" s="73">
        <v>3680</v>
      </c>
      <c r="Q8" s="173"/>
      <c r="R8" s="173"/>
      <c r="S8" s="173"/>
      <c r="T8" s="173"/>
    </row>
    <row r="9" spans="2:22" ht="18" customHeight="1" x14ac:dyDescent="0.3">
      <c r="B9" s="425"/>
      <c r="C9" s="28" t="s">
        <v>47</v>
      </c>
      <c r="D9" s="70">
        <v>1226</v>
      </c>
      <c r="E9" s="70">
        <v>1157</v>
      </c>
      <c r="F9" s="70">
        <v>1248</v>
      </c>
      <c r="G9" s="71">
        <v>1322</v>
      </c>
      <c r="H9" s="70">
        <v>1374</v>
      </c>
      <c r="I9" s="70">
        <v>1315</v>
      </c>
      <c r="J9" s="70">
        <v>1402</v>
      </c>
      <c r="K9" s="72">
        <v>1515</v>
      </c>
      <c r="L9" s="72">
        <v>1499</v>
      </c>
      <c r="M9" s="72">
        <v>1519</v>
      </c>
      <c r="N9" s="73">
        <v>1368</v>
      </c>
      <c r="Q9" s="173"/>
      <c r="R9" s="173"/>
      <c r="S9" s="173"/>
      <c r="T9" s="173"/>
    </row>
    <row r="10" spans="2:22" ht="18" customHeight="1" x14ac:dyDescent="0.3">
      <c r="B10" s="425"/>
      <c r="C10" s="174" t="s">
        <v>48</v>
      </c>
      <c r="D10" s="175">
        <v>154</v>
      </c>
      <c r="E10" s="175">
        <v>124</v>
      </c>
      <c r="F10" s="175">
        <v>136</v>
      </c>
      <c r="G10" s="176">
        <v>161</v>
      </c>
      <c r="H10" s="152">
        <v>165</v>
      </c>
      <c r="I10" s="152">
        <v>167</v>
      </c>
      <c r="J10" s="152">
        <v>169</v>
      </c>
      <c r="K10" s="154">
        <v>162</v>
      </c>
      <c r="L10" s="154">
        <v>192</v>
      </c>
      <c r="M10" s="72">
        <v>183</v>
      </c>
      <c r="N10" s="73">
        <v>157</v>
      </c>
      <c r="Q10" s="173"/>
      <c r="R10" s="173"/>
      <c r="S10" s="173"/>
      <c r="T10" s="173"/>
    </row>
    <row r="11" spans="2:22" ht="18" customHeight="1" x14ac:dyDescent="0.3">
      <c r="B11" s="426"/>
      <c r="C11" s="177" t="s">
        <v>11</v>
      </c>
      <c r="D11" s="178">
        <v>17943</v>
      </c>
      <c r="E11" s="178">
        <v>18044</v>
      </c>
      <c r="F11" s="178">
        <v>18533</v>
      </c>
      <c r="G11" s="179">
        <v>19254</v>
      </c>
      <c r="H11" s="77">
        <v>18682</v>
      </c>
      <c r="I11" s="77">
        <v>18938</v>
      </c>
      <c r="J11" s="77">
        <v>19170</v>
      </c>
      <c r="K11" s="79">
        <v>19243</v>
      </c>
      <c r="L11" s="79">
        <v>19329</v>
      </c>
      <c r="M11" s="79">
        <v>19748</v>
      </c>
      <c r="N11" s="80">
        <v>19690</v>
      </c>
      <c r="Q11" s="173"/>
      <c r="R11" s="173"/>
      <c r="S11" s="173"/>
      <c r="T11" s="173"/>
    </row>
    <row r="12" spans="2:22" ht="18" customHeight="1" x14ac:dyDescent="0.3">
      <c r="B12" s="424" t="s">
        <v>1</v>
      </c>
      <c r="C12" s="28" t="s">
        <v>43</v>
      </c>
      <c r="D12" s="24">
        <v>5.0186174518374038E-3</v>
      </c>
      <c r="E12" s="24">
        <v>4.3492268041236404E-3</v>
      </c>
      <c r="F12" s="24">
        <v>3.2076984763432348E-2</v>
      </c>
      <c r="G12" s="57">
        <v>1.3986013986013957E-2</v>
      </c>
      <c r="H12" s="24" t="s">
        <v>2</v>
      </c>
      <c r="I12" s="24">
        <v>-3.0595277685400712E-2</v>
      </c>
      <c r="J12" s="24">
        <v>-3.1389365351629506E-2</v>
      </c>
      <c r="K12" s="59">
        <v>-2.4791924915884556E-2</v>
      </c>
      <c r="L12" s="59">
        <v>1.2529507899037506E-2</v>
      </c>
      <c r="M12" s="59">
        <v>3.0846484935437513E-2</v>
      </c>
      <c r="N12" s="60">
        <f>N5/M5-1</f>
        <v>4.9930410577592177E-2</v>
      </c>
      <c r="P12" s="173"/>
    </row>
    <row r="13" spans="2:22" ht="18" customHeight="1" x14ac:dyDescent="0.3">
      <c r="B13" s="425"/>
      <c r="C13" s="28" t="s">
        <v>44</v>
      </c>
      <c r="D13" s="24">
        <v>1.8310227569970916E-3</v>
      </c>
      <c r="E13" s="24">
        <v>2.8981723237597956E-2</v>
      </c>
      <c r="F13" s="24">
        <v>2.7404212128901317E-2</v>
      </c>
      <c r="G13" s="57">
        <v>3.8528031612743874E-2</v>
      </c>
      <c r="H13" s="24" t="s">
        <v>2</v>
      </c>
      <c r="I13" s="24">
        <v>2.8599364458567589E-2</v>
      </c>
      <c r="J13" s="24">
        <v>-5.2281368821293084E-3</v>
      </c>
      <c r="K13" s="59">
        <v>-6.2111801242236142E-3</v>
      </c>
      <c r="L13" s="59">
        <v>1.1298076923076827E-2</v>
      </c>
      <c r="M13" s="59">
        <v>5.9424768243403481E-3</v>
      </c>
      <c r="N13" s="60">
        <f t="shared" ref="N13:N18" si="0">N6/M6-1</f>
        <v>9.4517958412099201E-3</v>
      </c>
      <c r="P13" s="173"/>
    </row>
    <row r="14" spans="2:22" ht="18" customHeight="1" x14ac:dyDescent="0.3">
      <c r="B14" s="425"/>
      <c r="C14" s="28" t="s">
        <v>45</v>
      </c>
      <c r="D14" s="24">
        <v>-2.931596091205213E-2</v>
      </c>
      <c r="E14" s="24">
        <v>2.5447427293064928E-2</v>
      </c>
      <c r="F14" s="24">
        <v>6.8175620398145398E-3</v>
      </c>
      <c r="G14" s="57">
        <v>4.008667388949072E-2</v>
      </c>
      <c r="H14" s="24" t="s">
        <v>2</v>
      </c>
      <c r="I14" s="24">
        <v>2.8232189973614874E-2</v>
      </c>
      <c r="J14" s="24">
        <v>0.11675647934308442</v>
      </c>
      <c r="K14" s="59">
        <v>2.3207720588235281E-2</v>
      </c>
      <c r="L14" s="59">
        <v>-9.2072759937120718E-3</v>
      </c>
      <c r="M14" s="59">
        <v>-3.80779691749773E-2</v>
      </c>
      <c r="N14" s="60">
        <f t="shared" si="0"/>
        <v>-1.5551366635249808E-2</v>
      </c>
      <c r="P14" s="173"/>
    </row>
    <row r="15" spans="2:22" ht="18" customHeight="1" x14ac:dyDescent="0.3">
      <c r="B15" s="425"/>
      <c r="C15" s="28" t="s">
        <v>46</v>
      </c>
      <c r="D15" s="24">
        <v>7.4708454810495706E-2</v>
      </c>
      <c r="E15" s="24">
        <v>-9.8338419803323252E-3</v>
      </c>
      <c r="F15" s="24">
        <v>1.8150684931506955E-2</v>
      </c>
      <c r="G15" s="57">
        <v>7.6690211907164407E-2</v>
      </c>
      <c r="H15" s="24" t="s">
        <v>2</v>
      </c>
      <c r="I15" s="24">
        <v>8.405172413793105E-2</v>
      </c>
      <c r="J15" s="24">
        <v>-3.0389094007384321E-2</v>
      </c>
      <c r="K15" s="59">
        <v>9.3731693028704655E-3</v>
      </c>
      <c r="L15" s="59">
        <v>-8.7057457922223858E-4</v>
      </c>
      <c r="M15" s="59">
        <v>0.11007841998257328</v>
      </c>
      <c r="N15" s="60">
        <f t="shared" si="0"/>
        <v>-3.7153322867608529E-2</v>
      </c>
      <c r="P15" s="173"/>
    </row>
    <row r="16" spans="2:22" ht="18" customHeight="1" x14ac:dyDescent="0.3">
      <c r="B16" s="425"/>
      <c r="C16" s="28" t="s">
        <v>47</v>
      </c>
      <c r="D16" s="24">
        <v>-3.2520325203252431E-3</v>
      </c>
      <c r="E16" s="24">
        <v>-5.6280587275693295E-2</v>
      </c>
      <c r="F16" s="24">
        <v>7.8651685393258397E-2</v>
      </c>
      <c r="G16" s="57">
        <v>5.9294871794871806E-2</v>
      </c>
      <c r="H16" s="24" t="s">
        <v>2</v>
      </c>
      <c r="I16" s="24">
        <v>-4.2940320232896623E-2</v>
      </c>
      <c r="J16" s="24">
        <v>6.6159695817490594E-2</v>
      </c>
      <c r="K16" s="59">
        <v>8.0599144079885887E-2</v>
      </c>
      <c r="L16" s="59">
        <v>-1.0561056105610533E-2</v>
      </c>
      <c r="M16" s="59">
        <v>1.3342228152101399E-2</v>
      </c>
      <c r="N16" s="60">
        <f t="shared" si="0"/>
        <v>-9.9407504937458868E-2</v>
      </c>
      <c r="P16" s="173"/>
    </row>
    <row r="17" spans="2:21" ht="18" customHeight="1" x14ac:dyDescent="0.3">
      <c r="B17" s="425"/>
      <c r="C17" s="28" t="s">
        <v>48</v>
      </c>
      <c r="D17" s="159">
        <v>-1.2820512820512775E-2</v>
      </c>
      <c r="E17" s="159">
        <v>-0.19480519480519476</v>
      </c>
      <c r="F17" s="159">
        <v>9.6774193548387011E-2</v>
      </c>
      <c r="G17" s="160">
        <v>0.18382352941176472</v>
      </c>
      <c r="H17" s="24" t="s">
        <v>2</v>
      </c>
      <c r="I17" s="24">
        <v>1.2121212121212199E-2</v>
      </c>
      <c r="J17" s="24">
        <v>1.1976047904191711E-2</v>
      </c>
      <c r="K17" s="59">
        <v>-4.1420118343195256E-2</v>
      </c>
      <c r="L17" s="59">
        <v>0.18518518518518512</v>
      </c>
      <c r="M17" s="59">
        <v>-4.6875E-2</v>
      </c>
      <c r="N17" s="60">
        <f t="shared" si="0"/>
        <v>-0.14207650273224048</v>
      </c>
      <c r="P17" s="173"/>
    </row>
    <row r="18" spans="2:21" ht="18" customHeight="1" x14ac:dyDescent="0.3">
      <c r="B18" s="180"/>
      <c r="C18" s="62" t="s">
        <v>11</v>
      </c>
      <c r="D18" s="163">
        <v>7.241495453014446E-3</v>
      </c>
      <c r="E18" s="163">
        <v>5.6289360753496442E-3</v>
      </c>
      <c r="F18" s="163">
        <v>2.7100421192640223E-2</v>
      </c>
      <c r="G18" s="164">
        <v>3.8903577402471301E-2</v>
      </c>
      <c r="H18" s="32" t="s">
        <v>2</v>
      </c>
      <c r="I18" s="32">
        <v>1.3703029654212662E-2</v>
      </c>
      <c r="J18" s="32">
        <v>1.2250501636920541E-2</v>
      </c>
      <c r="K18" s="65">
        <v>3.8080333854981774E-3</v>
      </c>
      <c r="L18" s="65">
        <v>4.4691576157562807E-3</v>
      </c>
      <c r="M18" s="65">
        <v>2.1677272492110398E-2</v>
      </c>
      <c r="N18" s="66">
        <f t="shared" si="0"/>
        <v>-2.9370062791168605E-3</v>
      </c>
      <c r="P18" s="399"/>
    </row>
    <row r="19" spans="2:21" ht="15.6" customHeight="1" x14ac:dyDescent="0.3">
      <c r="B19" s="154"/>
      <c r="C19" s="397" t="s">
        <v>159</v>
      </c>
      <c r="D19" s="397">
        <f>D9+D10</f>
        <v>1380</v>
      </c>
      <c r="E19" s="397">
        <f t="shared" ref="E19:N19" si="1">E9+E10</f>
        <v>1281</v>
      </c>
      <c r="F19" s="397">
        <f t="shared" si="1"/>
        <v>1384</v>
      </c>
      <c r="G19" s="397">
        <f t="shared" si="1"/>
        <v>1483</v>
      </c>
      <c r="H19" s="397">
        <f t="shared" si="1"/>
        <v>1539</v>
      </c>
      <c r="I19" s="397">
        <f t="shared" si="1"/>
        <v>1482</v>
      </c>
      <c r="J19" s="397">
        <f t="shared" si="1"/>
        <v>1571</v>
      </c>
      <c r="K19" s="397">
        <f t="shared" si="1"/>
        <v>1677</v>
      </c>
      <c r="L19" s="397">
        <f t="shared" si="1"/>
        <v>1691</v>
      </c>
      <c r="M19" s="397">
        <f t="shared" si="1"/>
        <v>1702</v>
      </c>
      <c r="N19" s="397">
        <f t="shared" si="1"/>
        <v>1525</v>
      </c>
      <c r="O19" s="394"/>
      <c r="P19" s="173"/>
    </row>
    <row r="20" spans="2:21" x14ac:dyDescent="0.3">
      <c r="B20" s="419" t="s">
        <v>143</v>
      </c>
      <c r="C20" s="419"/>
      <c r="D20" s="419"/>
      <c r="E20" s="419"/>
      <c r="F20" s="419"/>
      <c r="G20" s="419"/>
      <c r="H20" s="419"/>
      <c r="I20" s="419"/>
      <c r="J20" s="419"/>
      <c r="K20" s="419"/>
      <c r="L20" s="419"/>
      <c r="M20" s="419"/>
      <c r="N20" s="419"/>
    </row>
    <row r="21" spans="2:21" ht="16.2" customHeight="1" x14ac:dyDescent="0.3">
      <c r="B21" s="419" t="s">
        <v>195</v>
      </c>
      <c r="C21" s="419"/>
      <c r="D21" s="419"/>
      <c r="E21" s="419"/>
      <c r="F21" s="419"/>
      <c r="G21" s="419"/>
      <c r="H21" s="419"/>
      <c r="I21" s="419"/>
      <c r="J21" s="419"/>
      <c r="K21" s="419"/>
      <c r="L21" s="419"/>
      <c r="M21" s="419"/>
      <c r="N21" s="419"/>
      <c r="O21" s="181"/>
      <c r="P21" s="181"/>
    </row>
    <row r="22" spans="2:21" ht="31.2" customHeight="1" x14ac:dyDescent="0.3">
      <c r="B22" s="421" t="s">
        <v>155</v>
      </c>
      <c r="C22" s="421"/>
      <c r="D22" s="421"/>
      <c r="E22" s="421"/>
      <c r="F22" s="421"/>
      <c r="G22" s="421"/>
      <c r="H22" s="421"/>
      <c r="I22" s="421"/>
      <c r="J22" s="421"/>
      <c r="K22" s="421"/>
      <c r="L22" s="421"/>
      <c r="M22" s="421"/>
      <c r="N22" s="421"/>
      <c r="O22" s="8"/>
      <c r="P22" s="8"/>
      <c r="R22" s="8"/>
      <c r="S22" s="8"/>
      <c r="T22" s="8"/>
      <c r="U22" s="8"/>
    </row>
    <row r="23" spans="2:21" x14ac:dyDescent="0.3">
      <c r="B23" s="419" t="s">
        <v>140</v>
      </c>
      <c r="C23" s="419"/>
      <c r="D23" s="419"/>
      <c r="E23" s="419"/>
      <c r="F23" s="419"/>
      <c r="G23" s="419"/>
      <c r="H23" s="419"/>
      <c r="I23" s="419"/>
      <c r="J23" s="419"/>
      <c r="K23" s="419"/>
      <c r="L23" s="419"/>
      <c r="M23" s="419"/>
      <c r="N23" s="419"/>
      <c r="O23" s="8"/>
      <c r="P23" s="8"/>
      <c r="R23" s="8"/>
      <c r="S23" s="8"/>
      <c r="T23" s="8"/>
      <c r="U23" s="8"/>
    </row>
    <row r="24" spans="2:21" x14ac:dyDescent="0.3">
      <c r="C24" s="148"/>
      <c r="D24" s="148"/>
      <c r="E24" s="148"/>
      <c r="F24" s="148"/>
      <c r="G24" s="148"/>
      <c r="H24" s="148"/>
    </row>
    <row r="25" spans="2:21" x14ac:dyDescent="0.3">
      <c r="B25" s="182"/>
      <c r="N25" s="183"/>
    </row>
    <row r="26" spans="2:21" x14ac:dyDescent="0.3">
      <c r="B26" s="82"/>
      <c r="D26" s="183"/>
      <c r="E26" s="183"/>
      <c r="F26" s="183"/>
      <c r="G26" s="183"/>
      <c r="H26" s="183"/>
      <c r="I26" s="183"/>
      <c r="J26" s="183"/>
      <c r="K26" s="183"/>
      <c r="L26" s="183"/>
      <c r="M26" s="183"/>
      <c r="N26" s="183"/>
    </row>
    <row r="27" spans="2:21" x14ac:dyDescent="0.3">
      <c r="D27" s="183"/>
      <c r="E27" s="183"/>
      <c r="F27" s="183"/>
      <c r="G27" s="183"/>
      <c r="H27" s="183"/>
      <c r="I27" s="183"/>
      <c r="J27" s="183"/>
      <c r="K27" s="183"/>
      <c r="L27" s="183"/>
      <c r="M27" s="183"/>
      <c r="N27" s="183"/>
    </row>
    <row r="28" spans="2:21" x14ac:dyDescent="0.3">
      <c r="D28" s="183"/>
      <c r="E28" s="183"/>
      <c r="F28" s="183"/>
      <c r="G28" s="183"/>
      <c r="H28" s="183"/>
      <c r="I28" s="183"/>
      <c r="J28" s="183"/>
      <c r="K28" s="183"/>
      <c r="L28" s="183"/>
      <c r="M28" s="183"/>
      <c r="N28" s="183"/>
    </row>
    <row r="29" spans="2:21" x14ac:dyDescent="0.3">
      <c r="D29" s="183"/>
      <c r="E29" s="183"/>
      <c r="F29" s="183"/>
      <c r="G29" s="183"/>
      <c r="H29" s="183"/>
      <c r="I29" s="183"/>
      <c r="J29" s="183"/>
      <c r="K29" s="183"/>
      <c r="L29" s="183"/>
      <c r="M29" s="183"/>
      <c r="N29" s="183"/>
    </row>
    <row r="30" spans="2:21" x14ac:dyDescent="0.3">
      <c r="D30" s="183"/>
      <c r="E30" s="183"/>
      <c r="F30" s="183"/>
      <c r="G30" s="183"/>
      <c r="H30" s="183"/>
      <c r="I30" s="183"/>
      <c r="J30" s="183"/>
      <c r="K30" s="183"/>
      <c r="L30" s="183"/>
      <c r="M30" s="183"/>
      <c r="N30" s="183"/>
    </row>
    <row r="31" spans="2:21" x14ac:dyDescent="0.3">
      <c r="D31" s="183"/>
      <c r="E31" s="183"/>
      <c r="F31" s="183"/>
      <c r="G31" s="183"/>
      <c r="H31" s="183"/>
      <c r="I31" s="183"/>
      <c r="J31" s="183"/>
      <c r="K31" s="183"/>
      <c r="L31" s="183"/>
      <c r="M31" s="183"/>
      <c r="N31" s="183"/>
    </row>
    <row r="32" spans="2:21" x14ac:dyDescent="0.3">
      <c r="D32" s="183"/>
      <c r="E32" s="183"/>
      <c r="F32" s="183"/>
      <c r="G32" s="183"/>
      <c r="H32" s="183"/>
      <c r="I32" s="183"/>
      <c r="J32" s="183"/>
      <c r="K32" s="183"/>
      <c r="L32" s="183"/>
      <c r="M32" s="183"/>
      <c r="N32" s="183"/>
    </row>
    <row r="33" spans="4:13" x14ac:dyDescent="0.3">
      <c r="D33" s="183"/>
      <c r="E33" s="183"/>
      <c r="F33" s="183"/>
      <c r="G33" s="183"/>
      <c r="H33" s="183"/>
      <c r="I33" s="183"/>
      <c r="J33" s="183"/>
      <c r="K33" s="183"/>
      <c r="L33" s="183"/>
      <c r="M33" s="183"/>
    </row>
  </sheetData>
  <mergeCells count="6">
    <mergeCell ref="B5:B11"/>
    <mergeCell ref="B12:B17"/>
    <mergeCell ref="B20:N20"/>
    <mergeCell ref="B21:N21"/>
    <mergeCell ref="B22:N22"/>
    <mergeCell ref="B23:N23"/>
  </mergeCells>
  <pageMargins left="0.23622047244094488" right="0.23622047244094488" top="0.39370078740157483" bottom="0.39370078740157483" header="0.31496062992125984" footer="0.31496062992125984"/>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26"/>
  <sheetViews>
    <sheetView zoomScale="90" zoomScaleNormal="90" workbookViewId="0"/>
  </sheetViews>
  <sheetFormatPr defaultColWidth="8.88671875" defaultRowHeight="14.4" x14ac:dyDescent="0.3"/>
  <cols>
    <col min="1" max="1" width="9.109375" style="5" customWidth="1"/>
    <col min="2" max="2" width="10.6640625" style="5" customWidth="1"/>
    <col min="3" max="3" width="21.6640625" style="5" customWidth="1"/>
    <col min="4" max="8" width="8.88671875" style="5" customWidth="1"/>
    <col min="9" max="9" width="9.109375" style="5"/>
    <col min="10" max="10" width="8.88671875" style="5"/>
    <col min="11" max="14" width="9.109375" style="5" customWidth="1"/>
    <col min="15" max="16384" width="8.88671875" style="8"/>
  </cols>
  <sheetData>
    <row r="2" spans="1:17" ht="17.25" customHeight="1" x14ac:dyDescent="0.3">
      <c r="B2" s="295" t="s">
        <v>99</v>
      </c>
      <c r="C2" s="7"/>
      <c r="D2" s="7"/>
      <c r="E2" s="7"/>
      <c r="F2" s="7"/>
      <c r="G2" s="7"/>
      <c r="H2" s="7"/>
      <c r="I2" s="7"/>
      <c r="J2" s="7"/>
      <c r="K2" s="7"/>
      <c r="L2" s="7"/>
      <c r="M2" s="7"/>
      <c r="Q2" s="295"/>
    </row>
    <row r="3" spans="1:17" ht="17.25" customHeight="1" x14ac:dyDescent="0.3">
      <c r="B3" s="283"/>
    </row>
    <row r="4" spans="1:17" x14ac:dyDescent="0.3">
      <c r="B4" s="108"/>
      <c r="C4" s="10" t="s">
        <v>5</v>
      </c>
      <c r="D4" s="12">
        <v>2010</v>
      </c>
      <c r="E4" s="12">
        <v>2011</v>
      </c>
      <c r="F4" s="12">
        <v>2012</v>
      </c>
      <c r="G4" s="12">
        <v>2013</v>
      </c>
      <c r="H4" s="12">
        <v>2014</v>
      </c>
      <c r="I4" s="12">
        <v>2015</v>
      </c>
      <c r="J4" s="12">
        <v>2016</v>
      </c>
      <c r="K4" s="12">
        <v>2017</v>
      </c>
      <c r="L4" s="13">
        <v>2018</v>
      </c>
      <c r="M4" s="13">
        <v>2019</v>
      </c>
      <c r="N4" s="14">
        <v>2020</v>
      </c>
    </row>
    <row r="5" spans="1:17" ht="22.5" customHeight="1" x14ac:dyDescent="0.3">
      <c r="A5" s="51"/>
      <c r="B5" s="429" t="s">
        <v>42</v>
      </c>
      <c r="C5" s="165" t="s">
        <v>49</v>
      </c>
      <c r="D5" s="70">
        <v>9913</v>
      </c>
      <c r="E5" s="70">
        <v>9984</v>
      </c>
      <c r="F5" s="70">
        <v>10265</v>
      </c>
      <c r="G5" s="71">
        <v>10944</v>
      </c>
      <c r="H5" s="70">
        <v>10453</v>
      </c>
      <c r="I5" s="70">
        <v>10737</v>
      </c>
      <c r="J5" s="70">
        <v>11027</v>
      </c>
      <c r="K5" s="70">
        <v>11078</v>
      </c>
      <c r="L5" s="70">
        <v>11111</v>
      </c>
      <c r="M5" s="70">
        <v>11334</v>
      </c>
      <c r="N5" s="166">
        <v>11392</v>
      </c>
    </row>
    <row r="6" spans="1:17" ht="22.5" customHeight="1" x14ac:dyDescent="0.3">
      <c r="A6" s="51"/>
      <c r="B6" s="430"/>
      <c r="C6" s="27" t="s">
        <v>50</v>
      </c>
      <c r="D6" s="70">
        <v>1913</v>
      </c>
      <c r="E6" s="70">
        <v>1896</v>
      </c>
      <c r="F6" s="70">
        <v>1844</v>
      </c>
      <c r="G6" s="71">
        <v>1901</v>
      </c>
      <c r="H6" s="70">
        <v>1869</v>
      </c>
      <c r="I6" s="70">
        <v>1870</v>
      </c>
      <c r="J6" s="70">
        <v>1925</v>
      </c>
      <c r="K6" s="70">
        <v>1912</v>
      </c>
      <c r="L6" s="70">
        <v>1912</v>
      </c>
      <c r="M6" s="70">
        <v>1953</v>
      </c>
      <c r="N6" s="166">
        <v>1917</v>
      </c>
    </row>
    <row r="7" spans="1:17" ht="22.5" customHeight="1" x14ac:dyDescent="0.3">
      <c r="A7" s="51"/>
      <c r="B7" s="430"/>
      <c r="C7" s="27" t="s">
        <v>51</v>
      </c>
      <c r="D7" s="70">
        <v>3260</v>
      </c>
      <c r="E7" s="70">
        <v>3257</v>
      </c>
      <c r="F7" s="70">
        <v>3350</v>
      </c>
      <c r="G7" s="71">
        <v>3424</v>
      </c>
      <c r="H7" s="70">
        <v>3401</v>
      </c>
      <c r="I7" s="70">
        <v>3284</v>
      </c>
      <c r="J7" s="70">
        <v>3061</v>
      </c>
      <c r="K7" s="70">
        <v>3039</v>
      </c>
      <c r="L7" s="70">
        <v>2992</v>
      </c>
      <c r="M7" s="70">
        <v>3012</v>
      </c>
      <c r="N7" s="166">
        <v>2965</v>
      </c>
    </row>
    <row r="8" spans="1:17" ht="27.6" x14ac:dyDescent="0.3">
      <c r="A8" s="51"/>
      <c r="B8" s="430"/>
      <c r="C8" s="27" t="s">
        <v>52</v>
      </c>
      <c r="D8" s="70">
        <v>1676</v>
      </c>
      <c r="E8" s="70">
        <v>1695</v>
      </c>
      <c r="F8" s="70">
        <v>1665</v>
      </c>
      <c r="G8" s="71">
        <v>1692</v>
      </c>
      <c r="H8" s="70">
        <v>1672</v>
      </c>
      <c r="I8" s="70">
        <v>1776</v>
      </c>
      <c r="J8" s="70">
        <v>1835</v>
      </c>
      <c r="K8" s="70">
        <v>1939</v>
      </c>
      <c r="L8" s="70">
        <v>1985</v>
      </c>
      <c r="M8" s="70">
        <v>2078</v>
      </c>
      <c r="N8" s="166">
        <v>2084</v>
      </c>
    </row>
    <row r="9" spans="1:17" ht="19.5" customHeight="1" x14ac:dyDescent="0.3">
      <c r="A9" s="51"/>
      <c r="B9" s="430"/>
      <c r="C9" s="27" t="s">
        <v>53</v>
      </c>
      <c r="D9" s="70">
        <v>973</v>
      </c>
      <c r="E9" s="70">
        <v>994</v>
      </c>
      <c r="F9" s="70">
        <v>1057</v>
      </c>
      <c r="G9" s="71">
        <v>1079</v>
      </c>
      <c r="H9" s="70">
        <v>1065</v>
      </c>
      <c r="I9" s="70">
        <v>1064</v>
      </c>
      <c r="J9" s="70">
        <v>1117</v>
      </c>
      <c r="K9" s="70">
        <v>1069</v>
      </c>
      <c r="L9" s="70">
        <v>1121</v>
      </c>
      <c r="M9" s="70">
        <v>1159</v>
      </c>
      <c r="N9" s="166">
        <v>1125</v>
      </c>
    </row>
    <row r="10" spans="1:17" ht="19.5" customHeight="1" x14ac:dyDescent="0.3">
      <c r="A10" s="51"/>
      <c r="B10" s="430"/>
      <c r="C10" s="27" t="s">
        <v>54</v>
      </c>
      <c r="D10" s="167">
        <v>208</v>
      </c>
      <c r="E10" s="167">
        <v>208</v>
      </c>
      <c r="F10" s="167">
        <v>206</v>
      </c>
      <c r="G10" s="168">
        <v>214</v>
      </c>
      <c r="H10" s="70">
        <v>222</v>
      </c>
      <c r="I10" s="70">
        <v>207</v>
      </c>
      <c r="J10" s="70">
        <v>205</v>
      </c>
      <c r="K10" s="70">
        <v>206</v>
      </c>
      <c r="L10" s="70">
        <v>208</v>
      </c>
      <c r="M10" s="70">
        <v>212</v>
      </c>
      <c r="N10" s="166">
        <v>207</v>
      </c>
    </row>
    <row r="11" spans="1:17" ht="19.5" customHeight="1" x14ac:dyDescent="0.3">
      <c r="A11" s="51"/>
      <c r="B11" s="431"/>
      <c r="C11" s="161" t="s">
        <v>11</v>
      </c>
      <c r="D11" s="77">
        <v>17943</v>
      </c>
      <c r="E11" s="77">
        <v>18044</v>
      </c>
      <c r="F11" s="77">
        <v>18533</v>
      </c>
      <c r="G11" s="78">
        <v>19254</v>
      </c>
      <c r="H11" s="77">
        <v>18682</v>
      </c>
      <c r="I11" s="77">
        <v>18938</v>
      </c>
      <c r="J11" s="79">
        <v>19170</v>
      </c>
      <c r="K11" s="79">
        <v>19243</v>
      </c>
      <c r="L11" s="79">
        <v>19329</v>
      </c>
      <c r="M11" s="79">
        <v>19748</v>
      </c>
      <c r="N11" s="80">
        <f>SUM(N5:N10)</f>
        <v>19690</v>
      </c>
    </row>
    <row r="12" spans="1:17" ht="19.5" customHeight="1" x14ac:dyDescent="0.3">
      <c r="B12" s="424" t="s">
        <v>1</v>
      </c>
      <c r="C12" s="27" t="s">
        <v>49</v>
      </c>
      <c r="D12" s="24">
        <v>3.1637006972629826E-2</v>
      </c>
      <c r="E12" s="24">
        <v>7.162312115404015E-3</v>
      </c>
      <c r="F12" s="24">
        <v>2.8145032051282052E-2</v>
      </c>
      <c r="G12" s="58">
        <v>6.6147101802240621E-2</v>
      </c>
      <c r="H12" s="24" t="s">
        <v>2</v>
      </c>
      <c r="I12" s="24">
        <v>2.7169233712809718E-2</v>
      </c>
      <c r="J12" s="24">
        <v>2.7009406724410916E-2</v>
      </c>
      <c r="K12" s="59">
        <v>4.6250113358120978E-3</v>
      </c>
      <c r="L12" s="24">
        <v>2.978877053619787E-3</v>
      </c>
      <c r="M12" s="24">
        <v>2.0070200702007022E-2</v>
      </c>
      <c r="N12" s="169">
        <f>N5/M5-1</f>
        <v>5.1173460384683622E-3</v>
      </c>
      <c r="P12" s="6"/>
    </row>
    <row r="13" spans="1:17" ht="19.5" customHeight="1" x14ac:dyDescent="0.3">
      <c r="B13" s="425"/>
      <c r="C13" s="27" t="s">
        <v>50</v>
      </c>
      <c r="D13" s="24">
        <v>3.6726128016789086E-3</v>
      </c>
      <c r="E13" s="24">
        <v>-8.8865656037637221E-3</v>
      </c>
      <c r="F13" s="24">
        <v>-2.7426160337552744E-2</v>
      </c>
      <c r="G13" s="58">
        <v>3.0911062906724511E-2</v>
      </c>
      <c r="H13" s="24" t="s">
        <v>2</v>
      </c>
      <c r="I13" s="24">
        <v>5.3504547886570354E-4</v>
      </c>
      <c r="J13" s="24">
        <v>2.9411764705882353E-2</v>
      </c>
      <c r="K13" s="59">
        <v>-6.7532467532467532E-3</v>
      </c>
      <c r="L13" s="24">
        <v>0</v>
      </c>
      <c r="M13" s="24">
        <v>2.1443514644351465E-2</v>
      </c>
      <c r="N13" s="169">
        <f t="shared" ref="N13:N18" si="0">N6/M6-1</f>
        <v>-1.8433179723502335E-2</v>
      </c>
      <c r="P13" s="6"/>
    </row>
    <row r="14" spans="1:17" ht="19.5" customHeight="1" x14ac:dyDescent="0.3">
      <c r="B14" s="425"/>
      <c r="C14" s="27" t="s">
        <v>51</v>
      </c>
      <c r="D14" s="24">
        <v>-3.8064325759811155E-2</v>
      </c>
      <c r="E14" s="24">
        <v>-9.2024539877300613E-4</v>
      </c>
      <c r="F14" s="24">
        <v>2.8553883942278171E-2</v>
      </c>
      <c r="G14" s="58">
        <v>2.208955223880597E-2</v>
      </c>
      <c r="H14" s="24" t="s">
        <v>2</v>
      </c>
      <c r="I14" s="24">
        <v>-3.4401646574536898E-2</v>
      </c>
      <c r="J14" s="24">
        <v>-6.7904993909866013E-2</v>
      </c>
      <c r="K14" s="59">
        <v>-7.1871937275400193E-3</v>
      </c>
      <c r="L14" s="24">
        <v>-1.5465613688713393E-2</v>
      </c>
      <c r="M14" s="24">
        <v>6.6844919786096255E-3</v>
      </c>
      <c r="N14" s="169">
        <f t="shared" si="0"/>
        <v>-1.5604249667994674E-2</v>
      </c>
      <c r="P14" s="6"/>
    </row>
    <row r="15" spans="1:17" ht="27.6" x14ac:dyDescent="0.3">
      <c r="B15" s="425"/>
      <c r="C15" s="27" t="s">
        <v>52</v>
      </c>
      <c r="D15" s="24">
        <v>-2.2170361726954493E-2</v>
      </c>
      <c r="E15" s="24">
        <v>1.1336515513126491E-2</v>
      </c>
      <c r="F15" s="24">
        <v>-1.7699115044247787E-2</v>
      </c>
      <c r="G15" s="58">
        <v>1.6216216216216217E-2</v>
      </c>
      <c r="H15" s="24" t="s">
        <v>2</v>
      </c>
      <c r="I15" s="24">
        <v>6.2200956937799042E-2</v>
      </c>
      <c r="J15" s="24">
        <v>3.3220720720720721E-2</v>
      </c>
      <c r="K15" s="59">
        <v>5.6675749318801087E-2</v>
      </c>
      <c r="L15" s="24">
        <v>2.372356884992264E-2</v>
      </c>
      <c r="M15" s="24">
        <v>4.6851385390428213E-2</v>
      </c>
      <c r="N15" s="169">
        <f t="shared" si="0"/>
        <v>2.8873917228104951E-3</v>
      </c>
      <c r="P15" s="6"/>
    </row>
    <row r="16" spans="1:17" ht="20.25" customHeight="1" x14ac:dyDescent="0.3">
      <c r="B16" s="425"/>
      <c r="C16" s="27" t="s">
        <v>53</v>
      </c>
      <c r="D16" s="24">
        <v>-1.1178861788617886E-2</v>
      </c>
      <c r="E16" s="24">
        <v>2.1582733812949641E-2</v>
      </c>
      <c r="F16" s="24">
        <v>6.3380281690140844E-2</v>
      </c>
      <c r="G16" s="58">
        <v>2.0813623462630087E-2</v>
      </c>
      <c r="H16" s="24" t="s">
        <v>2</v>
      </c>
      <c r="I16" s="24">
        <v>-9.3896713615023472E-4</v>
      </c>
      <c r="J16" s="24">
        <v>4.9812030075187967E-2</v>
      </c>
      <c r="K16" s="59">
        <v>-4.2972247090420773E-2</v>
      </c>
      <c r="L16" s="24">
        <v>4.8643592142188961E-2</v>
      </c>
      <c r="M16" s="24">
        <v>3.3898305084745763E-2</v>
      </c>
      <c r="N16" s="169">
        <f t="shared" si="0"/>
        <v>-2.9335634167385716E-2</v>
      </c>
      <c r="P16" s="6"/>
    </row>
    <row r="17" spans="2:16" ht="20.25" customHeight="1" x14ac:dyDescent="0.3">
      <c r="B17" s="425"/>
      <c r="C17" s="170" t="s">
        <v>54</v>
      </c>
      <c r="D17" s="24">
        <v>-1.8867924528301886E-2</v>
      </c>
      <c r="E17" s="24">
        <v>0</v>
      </c>
      <c r="F17" s="24">
        <v>-9.6153846153846159E-3</v>
      </c>
      <c r="G17" s="58">
        <v>3.8834951456310676E-2</v>
      </c>
      <c r="H17" s="24" t="s">
        <v>2</v>
      </c>
      <c r="I17" s="24">
        <v>-6.7567567567567571E-2</v>
      </c>
      <c r="J17" s="24">
        <v>-9.6618357487922701E-3</v>
      </c>
      <c r="K17" s="59">
        <v>4.8780487804878049E-3</v>
      </c>
      <c r="L17" s="24">
        <v>9.7087378640776691E-3</v>
      </c>
      <c r="M17" s="24">
        <v>1.9230769230769232E-2</v>
      </c>
      <c r="N17" s="169">
        <f t="shared" si="0"/>
        <v>-2.3584905660377409E-2</v>
      </c>
      <c r="P17" s="6"/>
    </row>
    <row r="18" spans="2:16" ht="20.25" customHeight="1" x14ac:dyDescent="0.3">
      <c r="B18" s="426"/>
      <c r="C18" s="62" t="s">
        <v>11</v>
      </c>
      <c r="D18" s="32">
        <v>7.2414954530144833E-3</v>
      </c>
      <c r="E18" s="32">
        <v>5.6289360753497188E-3</v>
      </c>
      <c r="F18" s="32">
        <v>2.7100421192640212E-2</v>
      </c>
      <c r="G18" s="63">
        <v>3.8903577402471266E-2</v>
      </c>
      <c r="H18" s="32" t="s">
        <v>2</v>
      </c>
      <c r="I18" s="32">
        <v>1.3703029654212611E-2</v>
      </c>
      <c r="J18" s="65">
        <v>1.2250501636920477E-2</v>
      </c>
      <c r="K18" s="33">
        <v>3.8080333854981743E-3</v>
      </c>
      <c r="L18" s="65">
        <v>4.4691576157563787E-3</v>
      </c>
      <c r="M18" s="65">
        <v>2.1677272492110301E-2</v>
      </c>
      <c r="N18" s="381">
        <f t="shared" si="0"/>
        <v>-2.9370062791168605E-3</v>
      </c>
      <c r="P18" s="6"/>
    </row>
    <row r="19" spans="2:16" ht="14.4" customHeight="1" x14ac:dyDescent="0.3">
      <c r="B19" s="286"/>
      <c r="C19" s="290"/>
      <c r="D19" s="18"/>
      <c r="E19" s="18"/>
      <c r="F19" s="18"/>
      <c r="G19" s="18"/>
      <c r="H19" s="18"/>
      <c r="I19" s="18"/>
      <c r="J19" s="18"/>
      <c r="K19" s="55"/>
      <c r="L19" s="19"/>
      <c r="M19" s="55"/>
      <c r="N19" s="55"/>
      <c r="P19" s="6"/>
    </row>
    <row r="20" spans="2:16" x14ac:dyDescent="0.3">
      <c r="B20" s="419" t="s">
        <v>143</v>
      </c>
      <c r="C20" s="419"/>
      <c r="D20" s="419"/>
      <c r="E20" s="419"/>
      <c r="F20" s="419"/>
      <c r="G20" s="419"/>
      <c r="H20" s="419"/>
      <c r="I20" s="419"/>
      <c r="J20" s="419"/>
      <c r="K20" s="419"/>
      <c r="L20" s="419"/>
      <c r="M20" s="419"/>
      <c r="N20" s="419"/>
    </row>
    <row r="21" spans="2:16" ht="17.399999999999999" customHeight="1" x14ac:dyDescent="0.3">
      <c r="B21" s="419" t="s">
        <v>195</v>
      </c>
      <c r="C21" s="419"/>
      <c r="D21" s="419"/>
      <c r="E21" s="419"/>
      <c r="F21" s="419"/>
      <c r="G21" s="419"/>
      <c r="H21" s="419"/>
      <c r="I21" s="419"/>
      <c r="J21" s="419"/>
      <c r="K21" s="419"/>
      <c r="L21" s="419"/>
      <c r="M21" s="419"/>
      <c r="N21" s="419"/>
    </row>
    <row r="22" spans="2:16" ht="27" customHeight="1" x14ac:dyDescent="0.3">
      <c r="B22" s="421" t="s">
        <v>156</v>
      </c>
      <c r="C22" s="421"/>
      <c r="D22" s="421"/>
      <c r="E22" s="421"/>
      <c r="F22" s="421"/>
      <c r="G22" s="421"/>
      <c r="H22" s="421"/>
      <c r="I22" s="421"/>
      <c r="J22" s="421"/>
      <c r="K22" s="421"/>
      <c r="L22" s="421"/>
      <c r="M22" s="421"/>
      <c r="N22" s="421"/>
    </row>
    <row r="23" spans="2:16" x14ac:dyDescent="0.3">
      <c r="B23" s="419" t="s">
        <v>140</v>
      </c>
      <c r="C23" s="419"/>
      <c r="D23" s="419"/>
      <c r="E23" s="419"/>
      <c r="F23" s="419"/>
      <c r="G23" s="419"/>
      <c r="H23" s="419"/>
      <c r="I23" s="419"/>
      <c r="J23" s="419"/>
      <c r="K23" s="419"/>
      <c r="L23" s="419"/>
      <c r="M23" s="419"/>
    </row>
    <row r="24" spans="2:16" x14ac:dyDescent="0.3">
      <c r="C24" s="148"/>
      <c r="D24" s="148"/>
      <c r="E24" s="148"/>
      <c r="F24" s="148"/>
      <c r="G24" s="148"/>
      <c r="H24" s="148"/>
    </row>
    <row r="25" spans="2:16" x14ac:dyDescent="0.3">
      <c r="B25" s="148"/>
      <c r="C25" s="148"/>
      <c r="D25" s="148"/>
      <c r="E25" s="148"/>
      <c r="F25" s="148"/>
      <c r="G25" s="148"/>
      <c r="H25" s="148"/>
    </row>
    <row r="26" spans="2:16" x14ac:dyDescent="0.3">
      <c r="B26" s="82"/>
    </row>
  </sheetData>
  <mergeCells count="6">
    <mergeCell ref="B5:B11"/>
    <mergeCell ref="B12:B18"/>
    <mergeCell ref="B22:N22"/>
    <mergeCell ref="B23:M23"/>
    <mergeCell ref="B20:N20"/>
    <mergeCell ref="B21:N21"/>
  </mergeCells>
  <pageMargins left="0.23622047244094488" right="0.23622047244094488" top="0.39370078740157483" bottom="0.39370078740157483" header="0.31496062992125984" footer="0.31496062992125984"/>
  <pageSetup scale="85" orientation="landscape" r:id="rId1"/>
  <ignoredErrors>
    <ignoredError sqref="N1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27"/>
  <sheetViews>
    <sheetView zoomScale="90" zoomScaleNormal="90" workbookViewId="0"/>
  </sheetViews>
  <sheetFormatPr defaultColWidth="8.88671875" defaultRowHeight="14.4" x14ac:dyDescent="0.3"/>
  <cols>
    <col min="1" max="1" width="9.109375" style="5" customWidth="1"/>
    <col min="2" max="2" width="10.6640625" style="5" customWidth="1"/>
    <col min="3" max="3" width="32.33203125" style="5" customWidth="1"/>
    <col min="4" max="12" width="9.109375" style="5"/>
    <col min="13" max="13" width="8.88671875" style="5"/>
    <col min="14" max="14" width="9.109375" style="5" customWidth="1"/>
    <col min="15" max="16384" width="8.88671875" style="8"/>
  </cols>
  <sheetData>
    <row r="2" spans="1:17" ht="17.25" customHeight="1" x14ac:dyDescent="0.3">
      <c r="B2" s="295" t="s">
        <v>100</v>
      </c>
      <c r="C2" s="7"/>
      <c r="D2" s="7"/>
      <c r="E2" s="7"/>
      <c r="F2" s="7"/>
      <c r="G2" s="7"/>
      <c r="H2" s="7"/>
      <c r="I2" s="7"/>
      <c r="J2" s="7"/>
      <c r="K2" s="7"/>
      <c r="L2" s="7"/>
      <c r="M2" s="7"/>
      <c r="Q2" s="295"/>
    </row>
    <row r="3" spans="1:17" ht="17.25" customHeight="1" x14ac:dyDescent="0.3">
      <c r="B3" s="284"/>
    </row>
    <row r="4" spans="1:17" x14ac:dyDescent="0.3">
      <c r="A4" s="51"/>
      <c r="B4" s="13"/>
      <c r="C4" s="106" t="s">
        <v>55</v>
      </c>
      <c r="D4" s="12">
        <v>2010</v>
      </c>
      <c r="E4" s="12">
        <v>2011</v>
      </c>
      <c r="F4" s="12">
        <v>2012</v>
      </c>
      <c r="G4" s="12">
        <v>2013</v>
      </c>
      <c r="H4" s="12">
        <v>2014</v>
      </c>
      <c r="I4" s="12">
        <v>2015</v>
      </c>
      <c r="J4" s="12">
        <v>2016</v>
      </c>
      <c r="K4" s="13">
        <v>2017</v>
      </c>
      <c r="L4" s="13">
        <v>2018</v>
      </c>
      <c r="M4" s="13">
        <v>2019</v>
      </c>
      <c r="N4" s="14">
        <v>2020</v>
      </c>
    </row>
    <row r="5" spans="1:17" ht="19.5" customHeight="1" x14ac:dyDescent="0.3">
      <c r="A5" s="7"/>
      <c r="B5" s="424" t="s">
        <v>42</v>
      </c>
      <c r="C5" s="299" t="s">
        <v>56</v>
      </c>
      <c r="D5" s="354">
        <v>3091</v>
      </c>
      <c r="E5" s="70">
        <v>3054</v>
      </c>
      <c r="F5" s="70">
        <v>3111</v>
      </c>
      <c r="G5" s="71">
        <v>3136</v>
      </c>
      <c r="H5" s="70">
        <v>2974</v>
      </c>
      <c r="I5" s="70">
        <v>3045</v>
      </c>
      <c r="J5" s="72">
        <v>3095</v>
      </c>
      <c r="K5" s="72">
        <v>3116</v>
      </c>
      <c r="L5" s="72">
        <v>3079</v>
      </c>
      <c r="M5" s="72">
        <v>3131</v>
      </c>
      <c r="N5" s="73">
        <v>3077</v>
      </c>
    </row>
    <row r="6" spans="1:17" ht="19.5" customHeight="1" x14ac:dyDescent="0.3">
      <c r="A6" s="7"/>
      <c r="B6" s="425"/>
      <c r="C6" s="96" t="s">
        <v>57</v>
      </c>
      <c r="D6" s="69">
        <v>10167</v>
      </c>
      <c r="E6" s="70">
        <v>10283</v>
      </c>
      <c r="F6" s="70">
        <v>10634</v>
      </c>
      <c r="G6" s="71">
        <v>11206</v>
      </c>
      <c r="H6" s="70">
        <v>10880</v>
      </c>
      <c r="I6" s="70">
        <v>11057</v>
      </c>
      <c r="J6" s="72">
        <v>11147</v>
      </c>
      <c r="K6" s="72">
        <v>11175</v>
      </c>
      <c r="L6" s="72">
        <v>11304</v>
      </c>
      <c r="M6" s="72">
        <v>11546</v>
      </c>
      <c r="N6" s="73">
        <v>11602</v>
      </c>
    </row>
    <row r="7" spans="1:17" ht="19.5" customHeight="1" x14ac:dyDescent="0.3">
      <c r="A7" s="7"/>
      <c r="B7" s="425"/>
      <c r="C7" s="96" t="s">
        <v>58</v>
      </c>
      <c r="D7" s="69">
        <v>2206</v>
      </c>
      <c r="E7" s="70">
        <v>2248</v>
      </c>
      <c r="F7" s="70">
        <v>2372</v>
      </c>
      <c r="G7" s="71">
        <v>2434</v>
      </c>
      <c r="H7" s="70">
        <v>2328</v>
      </c>
      <c r="I7" s="70">
        <v>2423</v>
      </c>
      <c r="J7" s="72">
        <v>2501</v>
      </c>
      <c r="K7" s="72">
        <v>2471</v>
      </c>
      <c r="L7" s="72">
        <v>2495</v>
      </c>
      <c r="M7" s="72">
        <v>2566</v>
      </c>
      <c r="N7" s="73">
        <v>2508</v>
      </c>
    </row>
    <row r="8" spans="1:17" ht="19.5" customHeight="1" x14ac:dyDescent="0.3">
      <c r="A8" s="7"/>
      <c r="B8" s="425"/>
      <c r="C8" s="96" t="s">
        <v>59</v>
      </c>
      <c r="D8" s="151">
        <v>860</v>
      </c>
      <c r="E8" s="152">
        <v>861</v>
      </c>
      <c r="F8" s="152">
        <v>862</v>
      </c>
      <c r="G8" s="153">
        <v>850</v>
      </c>
      <c r="H8" s="152">
        <v>820</v>
      </c>
      <c r="I8" s="152">
        <v>819</v>
      </c>
      <c r="J8" s="154">
        <v>823</v>
      </c>
      <c r="K8" s="154">
        <v>841</v>
      </c>
      <c r="L8" s="154">
        <v>860</v>
      </c>
      <c r="M8" s="337">
        <v>889</v>
      </c>
      <c r="N8" s="155">
        <v>891</v>
      </c>
    </row>
    <row r="9" spans="1:17" ht="19.5" customHeight="1" x14ac:dyDescent="0.3">
      <c r="A9" s="7"/>
      <c r="B9" s="425"/>
      <c r="C9" s="96" t="s">
        <v>60</v>
      </c>
      <c r="D9" s="151">
        <v>351</v>
      </c>
      <c r="E9" s="152">
        <v>351</v>
      </c>
      <c r="F9" s="152">
        <v>336</v>
      </c>
      <c r="G9" s="153">
        <v>330</v>
      </c>
      <c r="H9" s="152">
        <v>304</v>
      </c>
      <c r="I9" s="152">
        <v>291</v>
      </c>
      <c r="J9" s="154">
        <v>289</v>
      </c>
      <c r="K9" s="154">
        <v>316</v>
      </c>
      <c r="L9" s="154">
        <v>301</v>
      </c>
      <c r="M9" s="337">
        <v>316</v>
      </c>
      <c r="N9" s="155">
        <v>295</v>
      </c>
    </row>
    <row r="10" spans="1:17" ht="19.5" customHeight="1" x14ac:dyDescent="0.3">
      <c r="A10" s="7"/>
      <c r="B10" s="425"/>
      <c r="C10" s="96" t="s">
        <v>61</v>
      </c>
      <c r="D10" s="69">
        <v>1137</v>
      </c>
      <c r="E10" s="70">
        <v>1175</v>
      </c>
      <c r="F10" s="70">
        <v>1196</v>
      </c>
      <c r="G10" s="71">
        <v>1204</v>
      </c>
      <c r="H10" s="70">
        <v>1213</v>
      </c>
      <c r="I10" s="70">
        <v>1180</v>
      </c>
      <c r="J10" s="72">
        <v>1179</v>
      </c>
      <c r="K10" s="72">
        <v>1165</v>
      </c>
      <c r="L10" s="72">
        <v>1149</v>
      </c>
      <c r="M10" s="72">
        <v>1167</v>
      </c>
      <c r="N10" s="73">
        <v>1131</v>
      </c>
    </row>
    <row r="11" spans="1:17" ht="29.4" customHeight="1" x14ac:dyDescent="0.3">
      <c r="A11" s="7"/>
      <c r="B11" s="425"/>
      <c r="C11" s="156" t="s">
        <v>62</v>
      </c>
      <c r="D11" s="151">
        <v>131</v>
      </c>
      <c r="E11" s="152">
        <v>72</v>
      </c>
      <c r="F11" s="152">
        <v>22</v>
      </c>
      <c r="G11" s="153">
        <v>94</v>
      </c>
      <c r="H11" s="152">
        <v>163</v>
      </c>
      <c r="I11" s="152">
        <v>123</v>
      </c>
      <c r="J11" s="154">
        <v>136</v>
      </c>
      <c r="K11" s="154">
        <v>159</v>
      </c>
      <c r="L11" s="154">
        <v>141</v>
      </c>
      <c r="M11" s="337">
        <v>133</v>
      </c>
      <c r="N11" s="73">
        <f>N12-SUM(N5:N10)</f>
        <v>186</v>
      </c>
    </row>
    <row r="12" spans="1:17" ht="19.5" customHeight="1" x14ac:dyDescent="0.3">
      <c r="B12" s="426"/>
      <c r="C12" s="84" t="s">
        <v>11</v>
      </c>
      <c r="D12" s="76">
        <v>17943</v>
      </c>
      <c r="E12" s="77">
        <v>18044</v>
      </c>
      <c r="F12" s="77">
        <v>18533</v>
      </c>
      <c r="G12" s="78">
        <v>19254</v>
      </c>
      <c r="H12" s="77">
        <v>18682</v>
      </c>
      <c r="I12" s="77">
        <v>18938</v>
      </c>
      <c r="J12" s="79">
        <v>19170</v>
      </c>
      <c r="K12" s="79">
        <v>19243</v>
      </c>
      <c r="L12" s="79">
        <v>19329</v>
      </c>
      <c r="M12" s="79">
        <v>19748</v>
      </c>
      <c r="N12" s="80">
        <v>19690</v>
      </c>
    </row>
    <row r="13" spans="1:17" ht="19.5" customHeight="1" x14ac:dyDescent="0.3">
      <c r="B13" s="424" t="s">
        <v>1</v>
      </c>
      <c r="C13" s="96" t="s">
        <v>56</v>
      </c>
      <c r="D13" s="355">
        <v>2.5547445255474477E-2</v>
      </c>
      <c r="E13" s="356">
        <v>-1.1970236169524417E-2</v>
      </c>
      <c r="F13" s="356">
        <v>1.8664047151277119E-2</v>
      </c>
      <c r="G13" s="357">
        <v>8.0360012857600971E-3</v>
      </c>
      <c r="H13" s="24" t="s">
        <v>2</v>
      </c>
      <c r="I13" s="356">
        <v>2.3873570948217848E-2</v>
      </c>
      <c r="J13" s="358">
        <v>1.6420361247947435E-2</v>
      </c>
      <c r="K13" s="358">
        <v>6.7851373182552521E-3</v>
      </c>
      <c r="L13" s="358">
        <v>-1.1874197689345278E-2</v>
      </c>
      <c r="M13" s="358">
        <v>1.6888600194868486E-2</v>
      </c>
      <c r="N13" s="359">
        <f>N5/M5-1</f>
        <v>-1.7246885978920434E-2</v>
      </c>
      <c r="P13" s="6"/>
    </row>
    <row r="14" spans="1:17" ht="19.5" customHeight="1" x14ac:dyDescent="0.3">
      <c r="B14" s="425"/>
      <c r="C14" s="96" t="s">
        <v>57</v>
      </c>
      <c r="D14" s="157">
        <v>4.4457617071724798E-3</v>
      </c>
      <c r="E14" s="24">
        <v>1.1409461984853042E-2</v>
      </c>
      <c r="F14" s="24">
        <v>3.4134007585334913E-2</v>
      </c>
      <c r="G14" s="57">
        <v>5.3789731051344658E-2</v>
      </c>
      <c r="H14" s="24" t="s">
        <v>2</v>
      </c>
      <c r="I14" s="24">
        <v>1.6268382352941257E-2</v>
      </c>
      <c r="J14" s="59">
        <v>8.1396400470290509E-3</v>
      </c>
      <c r="K14" s="59">
        <v>2.5118866062616707E-3</v>
      </c>
      <c r="L14" s="59">
        <v>1.1543624161073796E-2</v>
      </c>
      <c r="M14" s="59">
        <v>2.1408351026185324E-2</v>
      </c>
      <c r="N14" s="60">
        <f t="shared" ref="N14:N18" si="0">N6/M6-1</f>
        <v>4.8501645591547682E-3</v>
      </c>
      <c r="P14" s="6"/>
    </row>
    <row r="15" spans="1:17" ht="19.5" customHeight="1" x14ac:dyDescent="0.3">
      <c r="B15" s="425"/>
      <c r="C15" s="96" t="s">
        <v>58</v>
      </c>
      <c r="D15" s="157">
        <v>2.7272727272726893E-3</v>
      </c>
      <c r="E15" s="24">
        <v>1.9038984587488761E-2</v>
      </c>
      <c r="F15" s="24">
        <v>5.5160142348754437E-2</v>
      </c>
      <c r="G15" s="57">
        <v>2.6138279932546471E-2</v>
      </c>
      <c r="H15" s="24" t="s">
        <v>2</v>
      </c>
      <c r="I15" s="24">
        <v>4.0807560137457122E-2</v>
      </c>
      <c r="J15" s="59">
        <v>3.2191498142798203E-2</v>
      </c>
      <c r="K15" s="59">
        <v>-1.1995201919232312E-2</v>
      </c>
      <c r="L15" s="59">
        <v>9.7126669364628881E-3</v>
      </c>
      <c r="M15" s="59">
        <v>2.8456913827655361E-2</v>
      </c>
      <c r="N15" s="60">
        <f t="shared" si="0"/>
        <v>-2.2603273577552652E-2</v>
      </c>
      <c r="P15" s="6"/>
    </row>
    <row r="16" spans="1:17" ht="19.5" customHeight="1" x14ac:dyDescent="0.3">
      <c r="B16" s="425"/>
      <c r="C16" s="96" t="s">
        <v>59</v>
      </c>
      <c r="D16" s="157">
        <v>-2.3201856148491462E-3</v>
      </c>
      <c r="E16" s="24">
        <v>1.1627906976743319E-3</v>
      </c>
      <c r="F16" s="24">
        <v>1.1614401858304202E-3</v>
      </c>
      <c r="G16" s="57">
        <v>-1.3921113689095099E-2</v>
      </c>
      <c r="H16" s="24" t="s">
        <v>2</v>
      </c>
      <c r="I16" s="24">
        <v>-1.2195121951219523E-3</v>
      </c>
      <c r="J16" s="59">
        <v>4.8840048840048667E-3</v>
      </c>
      <c r="K16" s="59">
        <v>2.1871202916160293E-2</v>
      </c>
      <c r="L16" s="59">
        <v>2.2592152199762294E-2</v>
      </c>
      <c r="M16" s="59">
        <v>3.3720930232558066E-2</v>
      </c>
      <c r="N16" s="60">
        <f t="shared" si="0"/>
        <v>2.2497187851517886E-3</v>
      </c>
      <c r="P16" s="6"/>
    </row>
    <row r="17" spans="2:16" ht="19.5" customHeight="1" x14ac:dyDescent="0.3">
      <c r="B17" s="425"/>
      <c r="C17" s="96" t="s">
        <v>60</v>
      </c>
      <c r="D17" s="157">
        <v>-1.6806722689075682E-2</v>
      </c>
      <c r="E17" s="24">
        <v>0</v>
      </c>
      <c r="F17" s="24">
        <v>-4.2735042735042694E-2</v>
      </c>
      <c r="G17" s="57">
        <v>-1.7857142857142905E-2</v>
      </c>
      <c r="H17" s="24" t="s">
        <v>2</v>
      </c>
      <c r="I17" s="24">
        <v>-4.2763157894736836E-2</v>
      </c>
      <c r="J17" s="59">
        <v>-6.8728522336769515E-3</v>
      </c>
      <c r="K17" s="59">
        <v>9.3425605536332279E-2</v>
      </c>
      <c r="L17" s="59">
        <v>-4.7468354430379778E-2</v>
      </c>
      <c r="M17" s="59">
        <v>4.9833887043189362E-2</v>
      </c>
      <c r="N17" s="60">
        <f t="shared" si="0"/>
        <v>-6.6455696202531667E-2</v>
      </c>
      <c r="P17" s="6"/>
    </row>
    <row r="18" spans="2:16" ht="19.5" customHeight="1" x14ac:dyDescent="0.3">
      <c r="B18" s="425"/>
      <c r="C18" s="96" t="s">
        <v>61</v>
      </c>
      <c r="D18" s="158">
        <v>5.3050397877985045E-3</v>
      </c>
      <c r="E18" s="159">
        <v>3.3421284080914715E-2</v>
      </c>
      <c r="F18" s="159">
        <v>1.7872340425531874E-2</v>
      </c>
      <c r="G18" s="160">
        <v>6.6889632107023367E-3</v>
      </c>
      <c r="H18" s="24" t="s">
        <v>2</v>
      </c>
      <c r="I18" s="24">
        <v>-2.7205276174773307E-2</v>
      </c>
      <c r="J18" s="59">
        <v>-8.4745762711868622E-4</v>
      </c>
      <c r="K18" s="59">
        <v>-1.187446988973706E-2</v>
      </c>
      <c r="L18" s="59">
        <v>-1.373390557939913E-2</v>
      </c>
      <c r="M18" s="59">
        <v>1.5665796344647598E-2</v>
      </c>
      <c r="N18" s="60">
        <f t="shared" si="0"/>
        <v>-3.0848329048843159E-2</v>
      </c>
      <c r="P18" s="6"/>
    </row>
    <row r="19" spans="2:16" ht="18.75" customHeight="1" x14ac:dyDescent="0.3">
      <c r="B19" s="426"/>
      <c r="C19" s="84" t="s">
        <v>11</v>
      </c>
      <c r="D19" s="162">
        <v>7.241495453014446E-3</v>
      </c>
      <c r="E19" s="163">
        <v>5.6289360753496442E-3</v>
      </c>
      <c r="F19" s="163">
        <v>2.7100421192640223E-2</v>
      </c>
      <c r="G19" s="164">
        <v>3.8903577402471301E-2</v>
      </c>
      <c r="H19" s="32" t="s">
        <v>2</v>
      </c>
      <c r="I19" s="32">
        <v>1.3703029654212662E-2</v>
      </c>
      <c r="J19" s="65">
        <v>1.2250501636920541E-2</v>
      </c>
      <c r="K19" s="65">
        <v>3.8080333854981774E-3</v>
      </c>
      <c r="L19" s="65">
        <v>4.4691576157562807E-3</v>
      </c>
      <c r="M19" s="65">
        <v>2.1677272492110378E-2</v>
      </c>
      <c r="N19" s="66">
        <f>N12/M12-1</f>
        <v>-2.9370062791168605E-3</v>
      </c>
    </row>
    <row r="20" spans="2:16" ht="18.75" customHeight="1" x14ac:dyDescent="0.3">
      <c r="B20" s="286"/>
      <c r="C20" s="290"/>
      <c r="D20" s="18"/>
      <c r="E20" s="18"/>
      <c r="F20" s="18"/>
      <c r="G20" s="18"/>
      <c r="H20" s="18"/>
      <c r="I20" s="18"/>
      <c r="J20" s="55"/>
      <c r="K20" s="55"/>
      <c r="L20" s="55"/>
      <c r="M20" s="55"/>
      <c r="N20" s="55"/>
    </row>
    <row r="21" spans="2:16" x14ac:dyDescent="0.3">
      <c r="B21" s="419" t="s">
        <v>143</v>
      </c>
      <c r="C21" s="419"/>
      <c r="D21" s="419"/>
      <c r="E21" s="419"/>
      <c r="F21" s="419"/>
      <c r="G21" s="419"/>
      <c r="H21" s="419"/>
      <c r="I21" s="419"/>
      <c r="J21" s="419"/>
      <c r="K21" s="419"/>
      <c r="L21" s="419"/>
      <c r="M21" s="419"/>
      <c r="N21" s="419"/>
    </row>
    <row r="22" spans="2:16" ht="15.6" customHeight="1" x14ac:dyDescent="0.3">
      <c r="B22" s="419" t="s">
        <v>195</v>
      </c>
      <c r="C22" s="419"/>
      <c r="D22" s="419"/>
      <c r="E22" s="419"/>
      <c r="F22" s="419"/>
      <c r="G22" s="419"/>
      <c r="H22" s="419"/>
      <c r="I22" s="419"/>
      <c r="J22" s="419"/>
      <c r="K22" s="419"/>
      <c r="L22" s="419"/>
      <c r="M22" s="419"/>
      <c r="N22" s="419"/>
    </row>
    <row r="23" spans="2:16" ht="28.2" customHeight="1" x14ac:dyDescent="0.3">
      <c r="B23" s="421" t="s">
        <v>156</v>
      </c>
      <c r="C23" s="421"/>
      <c r="D23" s="421"/>
      <c r="E23" s="421"/>
      <c r="F23" s="421"/>
      <c r="G23" s="421"/>
      <c r="H23" s="421"/>
      <c r="I23" s="421"/>
      <c r="J23" s="421"/>
      <c r="K23" s="421"/>
      <c r="L23" s="421"/>
      <c r="M23" s="421"/>
      <c r="N23" s="421"/>
    </row>
    <row r="24" spans="2:16" x14ac:dyDescent="0.3">
      <c r="B24" s="419" t="s">
        <v>140</v>
      </c>
      <c r="C24" s="419"/>
      <c r="D24" s="419"/>
      <c r="E24" s="419"/>
      <c r="F24" s="419"/>
      <c r="G24" s="419"/>
      <c r="H24" s="419"/>
      <c r="I24" s="419"/>
      <c r="J24" s="419"/>
      <c r="K24" s="419"/>
      <c r="L24" s="419"/>
      <c r="M24" s="296"/>
    </row>
    <row r="25" spans="2:16" x14ac:dyDescent="0.3">
      <c r="C25" s="148"/>
      <c r="D25" s="148"/>
      <c r="E25" s="148"/>
      <c r="F25" s="148"/>
      <c r="G25" s="148"/>
      <c r="H25" s="148"/>
    </row>
    <row r="26" spans="2:16" x14ac:dyDescent="0.3">
      <c r="B26" s="148"/>
      <c r="C26" s="148"/>
      <c r="D26" s="148"/>
      <c r="E26" s="148"/>
      <c r="F26" s="148"/>
      <c r="G26" s="148"/>
      <c r="H26" s="148"/>
    </row>
    <row r="27" spans="2:16" x14ac:dyDescent="0.3">
      <c r="B27" s="82"/>
    </row>
  </sheetData>
  <mergeCells count="6">
    <mergeCell ref="B5:B12"/>
    <mergeCell ref="B13:B19"/>
    <mergeCell ref="B23:N23"/>
    <mergeCell ref="B24:L24"/>
    <mergeCell ref="B21:N21"/>
    <mergeCell ref="B22:N22"/>
  </mergeCells>
  <pageMargins left="0.23622047244094488" right="0.23622047244094488" top="0.39370078740157483" bottom="0.39370078740157483" header="0.31496062992125984" footer="0.31496062992125984"/>
  <pageSetup scale="80" orientation="landscape" r:id="rId1"/>
  <ignoredErrors>
    <ignoredError sqref="N1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R25"/>
  <sheetViews>
    <sheetView zoomScale="90" zoomScaleNormal="90" workbookViewId="0"/>
  </sheetViews>
  <sheetFormatPr defaultColWidth="8.88671875" defaultRowHeight="14.4" x14ac:dyDescent="0.3"/>
  <cols>
    <col min="1" max="1" width="9.109375" style="5" customWidth="1"/>
    <col min="2" max="2" width="10.6640625" style="5" customWidth="1"/>
    <col min="3" max="3" width="21.6640625" style="5" customWidth="1"/>
    <col min="4" max="4" width="8.88671875" style="5" customWidth="1"/>
    <col min="5" max="14" width="10" style="5" customWidth="1"/>
    <col min="15" max="18" width="9.109375" style="5" customWidth="1"/>
    <col min="19" max="16384" width="8.88671875" style="8"/>
  </cols>
  <sheetData>
    <row r="2" spans="1:17" ht="17.25" customHeight="1" x14ac:dyDescent="0.3">
      <c r="B2" s="295" t="s">
        <v>101</v>
      </c>
      <c r="C2" s="7"/>
      <c r="D2" s="7"/>
      <c r="E2" s="7"/>
      <c r="F2" s="7"/>
      <c r="G2" s="7"/>
      <c r="H2" s="7"/>
      <c r="I2" s="7"/>
      <c r="J2" s="7"/>
      <c r="K2" s="7"/>
      <c r="L2" s="7"/>
      <c r="M2" s="7"/>
      <c r="N2" s="7"/>
      <c r="O2" s="7"/>
      <c r="Q2" s="295"/>
    </row>
    <row r="3" spans="1:17" ht="17.25" customHeight="1" x14ac:dyDescent="0.3">
      <c r="B3" s="283"/>
      <c r="C3" s="50"/>
      <c r="D3" s="50"/>
      <c r="E3" s="50"/>
      <c r="F3" s="50"/>
      <c r="G3" s="50"/>
      <c r="H3" s="50"/>
      <c r="I3" s="50"/>
      <c r="J3" s="50"/>
      <c r="K3" s="50"/>
      <c r="L3" s="50"/>
      <c r="M3" s="50"/>
      <c r="N3" s="50"/>
    </row>
    <row r="4" spans="1:17" x14ac:dyDescent="0.3">
      <c r="A4" s="51"/>
      <c r="B4" s="10"/>
      <c r="C4" s="35" t="s">
        <v>5</v>
      </c>
      <c r="D4" s="12">
        <v>2010</v>
      </c>
      <c r="E4" s="12">
        <v>2011</v>
      </c>
      <c r="F4" s="12">
        <v>2012</v>
      </c>
      <c r="G4" s="12">
        <v>2013</v>
      </c>
      <c r="H4" s="12">
        <v>2014</v>
      </c>
      <c r="I4" s="12">
        <v>2015</v>
      </c>
      <c r="J4" s="12">
        <v>2016</v>
      </c>
      <c r="K4" s="12">
        <v>2017</v>
      </c>
      <c r="L4" s="13">
        <v>2018</v>
      </c>
      <c r="M4" s="13">
        <v>2019</v>
      </c>
      <c r="N4" s="14">
        <v>2020</v>
      </c>
    </row>
    <row r="5" spans="1:17" ht="28.5" customHeight="1" x14ac:dyDescent="0.3">
      <c r="A5" s="51"/>
      <c r="B5" s="429" t="s">
        <v>63</v>
      </c>
      <c r="C5" s="133" t="s">
        <v>7</v>
      </c>
      <c r="D5" s="97">
        <v>56944.814788026197</v>
      </c>
      <c r="E5" s="98">
        <v>56908.824026213297</v>
      </c>
      <c r="F5" s="98">
        <v>55688.658214910021</v>
      </c>
      <c r="G5" s="98">
        <v>55283.32880177589</v>
      </c>
      <c r="H5" s="98">
        <v>54870.284267591451</v>
      </c>
      <c r="I5" s="98">
        <v>60245.755125685115</v>
      </c>
      <c r="J5" s="98">
        <v>66765.401088159691</v>
      </c>
      <c r="K5" s="98">
        <v>67809.867076203125</v>
      </c>
      <c r="L5" s="98">
        <v>67385.033103765352</v>
      </c>
      <c r="M5" s="134">
        <v>65094.751886971622</v>
      </c>
      <c r="N5" s="99">
        <v>22388.50574188555</v>
      </c>
    </row>
    <row r="6" spans="1:17" ht="28.5" customHeight="1" x14ac:dyDescent="0.3">
      <c r="A6" s="51"/>
      <c r="B6" s="430"/>
      <c r="C6" s="135" t="s">
        <v>119</v>
      </c>
      <c r="D6" s="100">
        <v>12362.000332274074</v>
      </c>
      <c r="E6" s="101">
        <v>12288.250435977938</v>
      </c>
      <c r="F6" s="101">
        <v>11987.116546882642</v>
      </c>
      <c r="G6" s="101">
        <v>12683.046895283318</v>
      </c>
      <c r="H6" s="101">
        <v>11091.213899350763</v>
      </c>
      <c r="I6" s="101">
        <v>11372.785974426042</v>
      </c>
      <c r="J6" s="101">
        <v>12697.794133170622</v>
      </c>
      <c r="K6" s="101">
        <v>13565.971256339883</v>
      </c>
      <c r="L6" s="101">
        <v>14777.311892175709</v>
      </c>
      <c r="M6" s="101">
        <v>14612.87233744012</v>
      </c>
      <c r="N6" s="102">
        <v>3992.0819126590377</v>
      </c>
    </row>
    <row r="7" spans="1:17" ht="21.75" customHeight="1" x14ac:dyDescent="0.3">
      <c r="A7" s="51"/>
      <c r="B7" s="430"/>
      <c r="C7" s="116" t="s">
        <v>64</v>
      </c>
      <c r="D7" s="100">
        <v>17897.472281934402</v>
      </c>
      <c r="E7" s="101">
        <v>17718.587568618561</v>
      </c>
      <c r="F7" s="101">
        <v>17618.005232823474</v>
      </c>
      <c r="G7" s="101">
        <v>17815.060815006553</v>
      </c>
      <c r="H7" s="101">
        <v>16650.883862160201</v>
      </c>
      <c r="I7" s="101">
        <v>17032.410859711668</v>
      </c>
      <c r="J7" s="101">
        <v>18656.979862245076</v>
      </c>
      <c r="K7" s="101">
        <v>18964.758467261781</v>
      </c>
      <c r="L7" s="101">
        <v>18923.530763452349</v>
      </c>
      <c r="M7" s="136">
        <v>17934.431744348807</v>
      </c>
      <c r="N7" s="102">
        <v>8452.1433617035837</v>
      </c>
    </row>
    <row r="8" spans="1:17" ht="21.75" customHeight="1" x14ac:dyDescent="0.3">
      <c r="A8" s="51"/>
      <c r="B8" s="430"/>
      <c r="C8" s="120" t="s">
        <v>8</v>
      </c>
      <c r="D8" s="100">
        <v>15505.723788195462</v>
      </c>
      <c r="E8" s="101">
        <v>16075.14614282388</v>
      </c>
      <c r="F8" s="101">
        <v>15308.757437110722</v>
      </c>
      <c r="G8" s="101">
        <v>14967.608515964945</v>
      </c>
      <c r="H8" s="101">
        <v>12127.641395907021</v>
      </c>
      <c r="I8" s="101">
        <v>11300.535562710395</v>
      </c>
      <c r="J8" s="101">
        <v>11811.472917033403</v>
      </c>
      <c r="K8" s="101">
        <v>12543.38729972625</v>
      </c>
      <c r="L8" s="101">
        <v>12882.032078172662</v>
      </c>
      <c r="M8" s="136">
        <v>13463.528328588622</v>
      </c>
      <c r="N8" s="102">
        <v>2977.2108255545013</v>
      </c>
    </row>
    <row r="9" spans="1:17" ht="21.75" customHeight="1" x14ac:dyDescent="0.3">
      <c r="A9" s="51"/>
      <c r="B9" s="430"/>
      <c r="C9" s="116" t="s">
        <v>10</v>
      </c>
      <c r="D9" s="137">
        <v>22013.715816957316</v>
      </c>
      <c r="E9" s="138">
        <v>22280.504714400948</v>
      </c>
      <c r="F9" s="138">
        <v>21914.069006171831</v>
      </c>
      <c r="G9" s="138">
        <v>21736.422250060699</v>
      </c>
      <c r="H9" s="138">
        <v>14024.49200005674</v>
      </c>
      <c r="I9" s="138">
        <v>14857.75016853295</v>
      </c>
      <c r="J9" s="138">
        <v>16375.256500406042</v>
      </c>
      <c r="K9" s="138">
        <v>17655.325086592416</v>
      </c>
      <c r="L9" s="138">
        <v>18819.57478891503</v>
      </c>
      <c r="M9" s="139">
        <v>19220.238583516155</v>
      </c>
      <c r="N9" s="140">
        <v>8586.295368025234</v>
      </c>
    </row>
    <row r="10" spans="1:17" ht="21.75" customHeight="1" x14ac:dyDescent="0.3">
      <c r="A10" s="51"/>
      <c r="B10" s="430"/>
      <c r="C10" s="141" t="s">
        <v>11</v>
      </c>
      <c r="D10" s="142">
        <v>124723.72700738747</v>
      </c>
      <c r="E10" s="143">
        <v>125271.31288803463</v>
      </c>
      <c r="F10" s="143">
        <v>122516.60643789869</v>
      </c>
      <c r="G10" s="143">
        <v>122485.46727809141</v>
      </c>
      <c r="H10" s="143">
        <v>108764.51542506617</v>
      </c>
      <c r="I10" s="143">
        <v>114809.23769106614</v>
      </c>
      <c r="J10" s="143">
        <v>126306.90450101484</v>
      </c>
      <c r="K10" s="143">
        <v>130539.30918612346</v>
      </c>
      <c r="L10" s="143">
        <v>132787.48262648107</v>
      </c>
      <c r="M10" s="144">
        <v>130325.82288086534</v>
      </c>
      <c r="N10" s="145">
        <v>46396.237209827908</v>
      </c>
    </row>
    <row r="11" spans="1:17" ht="29.25" customHeight="1" x14ac:dyDescent="0.3">
      <c r="A11" s="51"/>
      <c r="B11" s="429" t="s">
        <v>1</v>
      </c>
      <c r="C11" s="112" t="s">
        <v>7</v>
      </c>
      <c r="D11" s="113" t="s">
        <v>2</v>
      </c>
      <c r="E11" s="114">
        <f>E5/D5-1</f>
        <v>-6.3202877991386242E-4</v>
      </c>
      <c r="F11" s="114">
        <v>-6.3202877991386242E-4</v>
      </c>
      <c r="G11" s="114">
        <v>-2.1440713846788362E-2</v>
      </c>
      <c r="H11" s="114">
        <v>-7.2784912785994749E-3</v>
      </c>
      <c r="I11" s="114">
        <v>4.4555832705448051E-2</v>
      </c>
      <c r="J11" s="114">
        <v>2.0858388196569599E-3</v>
      </c>
      <c r="K11" s="114">
        <v>8.8797600853069092E-2</v>
      </c>
      <c r="L11" s="114">
        <v>4.9028162143942344E-2</v>
      </c>
      <c r="M11" s="114">
        <v>-2.0013530845223948E-2</v>
      </c>
      <c r="N11" s="115">
        <v>-2.024253436991641E-3</v>
      </c>
    </row>
    <row r="12" spans="1:17" ht="29.25" customHeight="1" x14ac:dyDescent="0.3">
      <c r="A12" s="51"/>
      <c r="B12" s="430"/>
      <c r="C12" s="116" t="s">
        <v>119</v>
      </c>
      <c r="D12" s="117" t="s">
        <v>2</v>
      </c>
      <c r="E12" s="118">
        <f>E6/D6-1</f>
        <v>-5.9658545796664741E-3</v>
      </c>
      <c r="F12" s="118">
        <f t="shared" ref="F12:N12" si="0">F6/E6-1</f>
        <v>-2.4505839188760814E-2</v>
      </c>
      <c r="G12" s="118">
        <f t="shared" si="0"/>
        <v>5.8056526411404574E-2</v>
      </c>
      <c r="H12" s="118">
        <f t="shared" si="0"/>
        <v>-0.12550872113581313</v>
      </c>
      <c r="I12" s="118">
        <f t="shared" si="0"/>
        <v>2.5386948410738075E-2</v>
      </c>
      <c r="J12" s="118">
        <f t="shared" si="0"/>
        <v>0.11650691059553253</v>
      </c>
      <c r="K12" s="118">
        <f t="shared" si="0"/>
        <v>6.837227900091003E-2</v>
      </c>
      <c r="L12" s="118">
        <f t="shared" si="0"/>
        <v>8.9292584581418755E-2</v>
      </c>
      <c r="M12" s="118">
        <f t="shared" si="0"/>
        <v>-1.1127839483624613E-2</v>
      </c>
      <c r="N12" s="119">
        <f t="shared" si="0"/>
        <v>-0.7268105940793862</v>
      </c>
    </row>
    <row r="13" spans="1:17" ht="21.75" customHeight="1" x14ac:dyDescent="0.3">
      <c r="A13" s="51"/>
      <c r="B13" s="430"/>
      <c r="C13" s="116" t="s">
        <v>64</v>
      </c>
      <c r="D13" s="117" t="s">
        <v>2</v>
      </c>
      <c r="E13" s="118">
        <f>E7/D7-1</f>
        <v>-9.9949708259309267E-3</v>
      </c>
      <c r="F13" s="118">
        <f>F7/E7-1</f>
        <v>-5.6766565283808967E-3</v>
      </c>
      <c r="G13" s="118">
        <f>G7/F7-1</f>
        <v>1.1184897471590682E-2</v>
      </c>
      <c r="H13" s="118">
        <f t="shared" ref="H13:N13" si="1">H7/G7-1</f>
        <v>-6.5347907870497157E-2</v>
      </c>
      <c r="I13" s="118">
        <f t="shared" si="1"/>
        <v>2.2913318038239483E-2</v>
      </c>
      <c r="J13" s="118">
        <f t="shared" si="1"/>
        <v>9.5381036537590225E-2</v>
      </c>
      <c r="K13" s="118">
        <f t="shared" si="1"/>
        <v>1.6496700285319799E-2</v>
      </c>
      <c r="L13" s="118">
        <f t="shared" si="1"/>
        <v>-2.1739113567200707E-3</v>
      </c>
      <c r="M13" s="118">
        <f t="shared" si="1"/>
        <v>-5.226820678801769E-2</v>
      </c>
      <c r="N13" s="119">
        <f t="shared" si="1"/>
        <v>-0.52871975637773527</v>
      </c>
    </row>
    <row r="14" spans="1:17" ht="21.75" customHeight="1" x14ac:dyDescent="0.3">
      <c r="A14" s="51"/>
      <c r="B14" s="430"/>
      <c r="C14" s="120" t="s">
        <v>8</v>
      </c>
      <c r="D14" s="117" t="s">
        <v>2</v>
      </c>
      <c r="E14" s="118">
        <f t="shared" ref="E14:N14" si="2">E8/D8-1</f>
        <v>3.6723365023561216E-2</v>
      </c>
      <c r="F14" s="118">
        <f t="shared" si="2"/>
        <v>-4.7675380298503933E-2</v>
      </c>
      <c r="G14" s="118">
        <f t="shared" si="2"/>
        <v>-2.2284559837546403E-2</v>
      </c>
      <c r="H14" s="118">
        <f t="shared" si="2"/>
        <v>-0.18974087390305006</v>
      </c>
      <c r="I14" s="118">
        <f t="shared" si="2"/>
        <v>-6.8200056894473171E-2</v>
      </c>
      <c r="J14" s="118">
        <f t="shared" si="2"/>
        <v>4.5213552179686367E-2</v>
      </c>
      <c r="K14" s="118">
        <f t="shared" si="2"/>
        <v>6.1966393847235457E-2</v>
      </c>
      <c r="L14" s="118">
        <f t="shared" si="2"/>
        <v>2.6997873090772062E-2</v>
      </c>
      <c r="M14" s="118">
        <f t="shared" si="2"/>
        <v>4.5140102655174097E-2</v>
      </c>
      <c r="N14" s="119">
        <f t="shared" si="2"/>
        <v>-0.77886845462101828</v>
      </c>
    </row>
    <row r="15" spans="1:17" ht="21.75" customHeight="1" x14ac:dyDescent="0.3">
      <c r="A15" s="51"/>
      <c r="B15" s="430"/>
      <c r="C15" s="116" t="s">
        <v>10</v>
      </c>
      <c r="D15" s="117" t="s">
        <v>2</v>
      </c>
      <c r="E15" s="118">
        <f t="shared" ref="E15:N15" si="3">E9/D9-1</f>
        <v>1.2119212388401968E-2</v>
      </c>
      <c r="F15" s="118">
        <f t="shared" si="3"/>
        <v>-1.644647250707354E-2</v>
      </c>
      <c r="G15" s="118">
        <f t="shared" si="3"/>
        <v>-8.1065162321565243E-3</v>
      </c>
      <c r="H15" s="118">
        <f t="shared" si="3"/>
        <v>-0.35479299036815604</v>
      </c>
      <c r="I15" s="118">
        <f t="shared" si="3"/>
        <v>5.9414499182775193E-2</v>
      </c>
      <c r="J15" s="118">
        <f t="shared" si="3"/>
        <v>0.10213567428849357</v>
      </c>
      <c r="K15" s="118">
        <f t="shared" si="3"/>
        <v>7.8170902920185359E-2</v>
      </c>
      <c r="L15" s="118">
        <f t="shared" si="3"/>
        <v>6.5943260552407068E-2</v>
      </c>
      <c r="M15" s="118">
        <f t="shared" si="3"/>
        <v>2.1289736834921635E-2</v>
      </c>
      <c r="N15" s="119">
        <f t="shared" si="3"/>
        <v>-0.55326801326029873</v>
      </c>
    </row>
    <row r="16" spans="1:17" ht="21.75" customHeight="1" x14ac:dyDescent="0.3">
      <c r="A16" s="51"/>
      <c r="B16" s="431"/>
      <c r="C16" s="146" t="s">
        <v>11</v>
      </c>
      <c r="D16" s="147">
        <v>-2.9680365296803624E-2</v>
      </c>
      <c r="E16" s="65">
        <f>E10/D10-1</f>
        <v>4.3903906160112083E-3</v>
      </c>
      <c r="F16" s="65">
        <f t="shared" ref="F16:N16" si="4">F10/E10-1</f>
        <v>-2.198992240624198E-2</v>
      </c>
      <c r="G16" s="65">
        <f t="shared" si="4"/>
        <v>-2.5416276791068171E-4</v>
      </c>
      <c r="H16" s="65">
        <f t="shared" si="4"/>
        <v>-0.11202105978722476</v>
      </c>
      <c r="I16" s="65">
        <f t="shared" si="4"/>
        <v>5.5576234973110372E-2</v>
      </c>
      <c r="J16" s="65">
        <f t="shared" si="4"/>
        <v>0.10014583356861184</v>
      </c>
      <c r="K16" s="65">
        <f t="shared" si="4"/>
        <v>3.3508894084840923E-2</v>
      </c>
      <c r="L16" s="65">
        <f t="shared" si="4"/>
        <v>1.7222195018300246E-2</v>
      </c>
      <c r="M16" s="65">
        <f t="shared" si="4"/>
        <v>-1.8538341844616113E-2</v>
      </c>
      <c r="N16" s="66">
        <f t="shared" si="4"/>
        <v>-0.64399812574181814</v>
      </c>
    </row>
    <row r="17" spans="1:14" ht="16.2" customHeight="1" x14ac:dyDescent="0.3">
      <c r="A17" s="7"/>
      <c r="B17" s="286"/>
      <c r="C17" s="287"/>
      <c r="D17" s="55"/>
      <c r="E17" s="55"/>
      <c r="F17" s="55"/>
      <c r="G17" s="55"/>
      <c r="H17" s="55"/>
      <c r="I17" s="55"/>
      <c r="J17" s="55"/>
      <c r="K17" s="55"/>
      <c r="L17" s="55"/>
      <c r="M17" s="18"/>
      <c r="N17" s="55"/>
    </row>
    <row r="18" spans="1:14" x14ac:dyDescent="0.3">
      <c r="B18" s="419" t="s">
        <v>143</v>
      </c>
      <c r="C18" s="419"/>
      <c r="D18" s="419"/>
      <c r="E18" s="419"/>
      <c r="F18" s="419"/>
      <c r="G18" s="419"/>
      <c r="H18" s="419"/>
      <c r="I18" s="419"/>
      <c r="J18" s="419"/>
      <c r="K18" s="419"/>
      <c r="L18" s="419"/>
      <c r="M18" s="419"/>
      <c r="N18" s="419"/>
    </row>
    <row r="19" spans="1:14" x14ac:dyDescent="0.3">
      <c r="B19" s="419" t="s">
        <v>197</v>
      </c>
      <c r="C19" s="419"/>
      <c r="D19" s="419"/>
      <c r="E19" s="419"/>
      <c r="F19" s="419"/>
      <c r="G19" s="419"/>
      <c r="H19" s="419"/>
      <c r="I19" s="419"/>
      <c r="J19" s="419"/>
      <c r="K19" s="419"/>
      <c r="L19" s="419"/>
      <c r="M19" s="419"/>
      <c r="N19" s="419"/>
    </row>
    <row r="20" spans="1:14" ht="89.4" customHeight="1" x14ac:dyDescent="0.3">
      <c r="B20" s="421" t="s">
        <v>196</v>
      </c>
      <c r="C20" s="421"/>
      <c r="D20" s="421"/>
      <c r="E20" s="421"/>
      <c r="F20" s="421"/>
      <c r="G20" s="421"/>
      <c r="H20" s="421"/>
      <c r="I20" s="421"/>
      <c r="J20" s="421"/>
      <c r="K20" s="421"/>
      <c r="L20" s="421"/>
      <c r="M20" s="421"/>
      <c r="N20" s="421"/>
    </row>
    <row r="21" spans="1:14" x14ac:dyDescent="0.3">
      <c r="B21" s="412"/>
    </row>
    <row r="22" spans="1:14" ht="15.6" x14ac:dyDescent="0.3">
      <c r="B22" s="413"/>
    </row>
    <row r="23" spans="1:14" ht="15.6" x14ac:dyDescent="0.3">
      <c r="B23" s="413"/>
    </row>
    <row r="24" spans="1:14" x14ac:dyDescent="0.3">
      <c r="B24" s="414"/>
    </row>
    <row r="25" spans="1:14" x14ac:dyDescent="0.3">
      <c r="B25" s="415"/>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zoomScale="90" zoomScaleNormal="90" workbookViewId="0"/>
  </sheetViews>
  <sheetFormatPr defaultColWidth="8.88671875" defaultRowHeight="14.4" x14ac:dyDescent="0.3"/>
  <cols>
    <col min="1" max="1" width="9.109375" style="5" customWidth="1"/>
    <col min="2" max="2" width="10.6640625" style="5" customWidth="1"/>
    <col min="3" max="3" width="21.6640625" style="5" customWidth="1"/>
    <col min="4" max="13" width="9.5546875" style="5" customWidth="1"/>
    <col min="14" max="17" width="9.109375" style="5" customWidth="1"/>
    <col min="18" max="18" width="13" style="8" customWidth="1"/>
    <col min="19" max="19" width="21.109375" style="8" customWidth="1"/>
    <col min="20" max="16384" width="8.88671875" style="8"/>
  </cols>
  <sheetData>
    <row r="2" spans="1:17" ht="17.25" customHeight="1" x14ac:dyDescent="0.3">
      <c r="B2" s="295" t="s">
        <v>121</v>
      </c>
      <c r="C2" s="7"/>
      <c r="D2" s="7"/>
      <c r="E2" s="7"/>
      <c r="F2" s="7"/>
      <c r="G2" s="7"/>
      <c r="H2" s="7"/>
      <c r="I2" s="7"/>
      <c r="J2" s="7"/>
      <c r="K2" s="7"/>
      <c r="L2" s="7"/>
      <c r="Q2" s="295"/>
    </row>
    <row r="3" spans="1:17" ht="17.25" customHeight="1" x14ac:dyDescent="0.3">
      <c r="B3" s="283"/>
      <c r="C3" s="7"/>
    </row>
    <row r="4" spans="1:17" x14ac:dyDescent="0.3">
      <c r="A4" s="51"/>
      <c r="B4" s="106"/>
      <c r="C4" s="107" t="s">
        <v>5</v>
      </c>
      <c r="D4" s="445">
        <v>2010</v>
      </c>
      <c r="E4" s="361">
        <v>2011</v>
      </c>
      <c r="F4" s="361">
        <v>2012</v>
      </c>
      <c r="G4" s="361">
        <v>2013</v>
      </c>
      <c r="H4" s="361">
        <v>2014</v>
      </c>
      <c r="I4" s="361">
        <v>2015</v>
      </c>
      <c r="J4" s="361">
        <v>2016</v>
      </c>
      <c r="K4" s="350">
        <v>2017</v>
      </c>
      <c r="L4" s="350">
        <v>2018</v>
      </c>
      <c r="M4" s="350">
        <v>2019</v>
      </c>
      <c r="N4" s="353">
        <v>2020</v>
      </c>
      <c r="O4" s="7"/>
    </row>
    <row r="5" spans="1:17" ht="27.6" x14ac:dyDescent="0.3">
      <c r="A5" s="51"/>
      <c r="B5" s="429" t="s">
        <v>65</v>
      </c>
      <c r="C5" s="441" t="s">
        <v>7</v>
      </c>
      <c r="D5" s="434" t="s">
        <v>2</v>
      </c>
      <c r="E5" s="447" t="s">
        <v>2</v>
      </c>
      <c r="F5" s="447" t="s">
        <v>2</v>
      </c>
      <c r="G5" s="447" t="s">
        <v>2</v>
      </c>
      <c r="H5" s="436">
        <v>1373.9216961329028</v>
      </c>
      <c r="I5" s="436">
        <v>1596.8191041510468</v>
      </c>
      <c r="J5" s="436">
        <v>1760.1798653455571</v>
      </c>
      <c r="K5" s="436">
        <v>1874.085263244639</v>
      </c>
      <c r="L5" s="251">
        <v>1989.3510895024151</v>
      </c>
      <c r="M5" s="436">
        <v>2036.8866574759131</v>
      </c>
      <c r="N5" s="437">
        <v>693.47261742021726</v>
      </c>
      <c r="O5" s="7"/>
    </row>
    <row r="6" spans="1:17" x14ac:dyDescent="0.3">
      <c r="A6" s="51"/>
      <c r="B6" s="430"/>
      <c r="C6" s="442" t="s">
        <v>119</v>
      </c>
      <c r="D6" s="435" t="s">
        <v>2</v>
      </c>
      <c r="E6" s="446" t="s">
        <v>2</v>
      </c>
      <c r="F6" s="446" t="s">
        <v>2</v>
      </c>
      <c r="G6" s="446" t="s">
        <v>2</v>
      </c>
      <c r="H6" s="109">
        <v>288.82537809637688</v>
      </c>
      <c r="I6" s="109">
        <v>309.47720512761543</v>
      </c>
      <c r="J6" s="109">
        <v>334.94113257574463</v>
      </c>
      <c r="K6" s="109">
        <v>360.91184767484719</v>
      </c>
      <c r="L6" s="42">
        <v>401.71853809125719</v>
      </c>
      <c r="M6" s="109">
        <v>409.94466878425118</v>
      </c>
      <c r="N6" s="352">
        <v>114.721089633853</v>
      </c>
      <c r="O6" s="7"/>
    </row>
    <row r="7" spans="1:17" ht="22.5" customHeight="1" x14ac:dyDescent="0.3">
      <c r="A7" s="51"/>
      <c r="B7" s="430"/>
      <c r="C7" s="443" t="s">
        <v>9</v>
      </c>
      <c r="D7" s="435" t="s">
        <v>2</v>
      </c>
      <c r="E7" s="446" t="s">
        <v>2</v>
      </c>
      <c r="F7" s="446" t="s">
        <v>2</v>
      </c>
      <c r="G7" s="446" t="s">
        <v>2</v>
      </c>
      <c r="H7" s="109">
        <v>556.09611230905216</v>
      </c>
      <c r="I7" s="109">
        <v>609.79722673495257</v>
      </c>
      <c r="J7" s="109">
        <v>659.54683055084695</v>
      </c>
      <c r="K7" s="109">
        <v>699.30841760822511</v>
      </c>
      <c r="L7" s="42">
        <v>734.48065681206947</v>
      </c>
      <c r="M7" s="109">
        <v>725.42694284389017</v>
      </c>
      <c r="N7" s="352">
        <v>368.21274103408592</v>
      </c>
      <c r="O7" s="7"/>
    </row>
    <row r="8" spans="1:17" ht="22.5" customHeight="1" x14ac:dyDescent="0.3">
      <c r="A8" s="51"/>
      <c r="B8" s="430"/>
      <c r="C8" s="443" t="s">
        <v>8</v>
      </c>
      <c r="D8" s="435" t="s">
        <v>2</v>
      </c>
      <c r="E8" s="446" t="s">
        <v>2</v>
      </c>
      <c r="F8" s="446" t="s">
        <v>2</v>
      </c>
      <c r="G8" s="446" t="s">
        <v>2</v>
      </c>
      <c r="H8" s="109">
        <v>727.1445877244995</v>
      </c>
      <c r="I8" s="109">
        <v>718.17661740540484</v>
      </c>
      <c r="J8" s="109">
        <v>761.02044208693883</v>
      </c>
      <c r="K8" s="109">
        <v>825.66676743375649</v>
      </c>
      <c r="L8" s="42">
        <v>875.54934016510151</v>
      </c>
      <c r="M8" s="109">
        <v>928.23154513958877</v>
      </c>
      <c r="N8" s="352">
        <v>198.39852227954466</v>
      </c>
      <c r="O8" s="7"/>
    </row>
    <row r="9" spans="1:17" ht="22.5" customHeight="1" x14ac:dyDescent="0.3">
      <c r="A9" s="51"/>
      <c r="B9" s="430"/>
      <c r="C9" s="444" t="s">
        <v>10</v>
      </c>
      <c r="D9" s="438" t="s">
        <v>2</v>
      </c>
      <c r="E9" s="448" t="s">
        <v>2</v>
      </c>
      <c r="F9" s="448" t="s">
        <v>2</v>
      </c>
      <c r="G9" s="448" t="s">
        <v>2</v>
      </c>
      <c r="H9" s="439">
        <v>604.5167445721471</v>
      </c>
      <c r="I9" s="439">
        <v>675.2047919546028</v>
      </c>
      <c r="J9" s="439">
        <v>743.91388740232583</v>
      </c>
      <c r="K9" s="439">
        <v>845.05085674794566</v>
      </c>
      <c r="L9" s="254">
        <v>947.40064567819195</v>
      </c>
      <c r="M9" s="439">
        <v>994.03110549338658</v>
      </c>
      <c r="N9" s="440">
        <v>450.16303606361447</v>
      </c>
      <c r="O9" s="7"/>
    </row>
    <row r="10" spans="1:17" ht="22.5" customHeight="1" x14ac:dyDescent="0.3">
      <c r="A10" s="51"/>
      <c r="B10" s="431"/>
      <c r="C10" s="110" t="s">
        <v>11</v>
      </c>
      <c r="D10" s="452">
        <v>3695.2690693900786</v>
      </c>
      <c r="E10" s="453">
        <v>3791.3321156129905</v>
      </c>
      <c r="F10" s="453">
        <v>3911.4673003512221</v>
      </c>
      <c r="G10" s="453">
        <v>4103.052460234263</v>
      </c>
      <c r="H10" s="453">
        <v>3550.5045188349782</v>
      </c>
      <c r="I10" s="453">
        <v>3909.4749453736222</v>
      </c>
      <c r="J10" s="453">
        <v>4259.6021579614135</v>
      </c>
      <c r="K10" s="453">
        <v>4605.0231527094129</v>
      </c>
      <c r="L10" s="39">
        <v>4948.5002702490347</v>
      </c>
      <c r="M10" s="453">
        <v>5094.5209197370305</v>
      </c>
      <c r="N10" s="454">
        <v>1824.968006431315</v>
      </c>
      <c r="O10" s="7"/>
    </row>
    <row r="11" spans="1:17" ht="27.6" x14ac:dyDescent="0.3">
      <c r="A11" s="51"/>
      <c r="B11" s="429" t="s">
        <v>1</v>
      </c>
      <c r="C11" s="449" t="s">
        <v>7</v>
      </c>
      <c r="D11" s="113" t="s">
        <v>2</v>
      </c>
      <c r="E11" s="114" t="s">
        <v>2</v>
      </c>
      <c r="F11" s="114" t="s">
        <v>2</v>
      </c>
      <c r="G11" s="114" t="s">
        <v>2</v>
      </c>
      <c r="H11" s="114" t="s">
        <v>2</v>
      </c>
      <c r="I11" s="114">
        <f>I5/H5-1</f>
        <v>0.16223443348010314</v>
      </c>
      <c r="J11" s="114">
        <f>J5/I5-1</f>
        <v>0.1023038619527048</v>
      </c>
      <c r="K11" s="114">
        <f t="shared" ref="F11:N11" si="0">K5/J5-1</f>
        <v>6.4712362720226846E-2</v>
      </c>
      <c r="L11" s="114">
        <f t="shared" si="0"/>
        <v>6.1505113197579009E-2</v>
      </c>
      <c r="M11" s="114">
        <f t="shared" si="0"/>
        <v>2.3895011908324326E-2</v>
      </c>
      <c r="N11" s="115">
        <f t="shared" si="0"/>
        <v>-0.65954285434833149</v>
      </c>
      <c r="O11" s="7"/>
    </row>
    <row r="12" spans="1:17" x14ac:dyDescent="0.3">
      <c r="A12" s="51"/>
      <c r="B12" s="430"/>
      <c r="C12" s="267" t="s">
        <v>119</v>
      </c>
      <c r="D12" s="117" t="s">
        <v>2</v>
      </c>
      <c r="E12" s="118" t="s">
        <v>2</v>
      </c>
      <c r="F12" s="118" t="s">
        <v>2</v>
      </c>
      <c r="G12" s="118" t="s">
        <v>2</v>
      </c>
      <c r="H12" s="118" t="s">
        <v>2</v>
      </c>
      <c r="I12" s="118">
        <f>I6/H6-1</f>
        <v>7.1502813109266761E-2</v>
      </c>
      <c r="J12" s="118">
        <f t="shared" ref="F12:N12" si="1">J6/I6-1</f>
        <v>8.2280462102625407E-2</v>
      </c>
      <c r="K12" s="118">
        <f t="shared" si="1"/>
        <v>7.7538147970612314E-2</v>
      </c>
      <c r="L12" s="118">
        <f t="shared" si="1"/>
        <v>0.11306553298071154</v>
      </c>
      <c r="M12" s="118">
        <f t="shared" si="1"/>
        <v>2.0477348971944309E-2</v>
      </c>
      <c r="N12" s="119">
        <f t="shared" si="1"/>
        <v>-0.72015469801308896</v>
      </c>
      <c r="O12" s="7"/>
    </row>
    <row r="13" spans="1:17" ht="22.5" customHeight="1" x14ac:dyDescent="0.3">
      <c r="A13" s="51"/>
      <c r="B13" s="430"/>
      <c r="C13" s="450" t="s">
        <v>64</v>
      </c>
      <c r="D13" s="117" t="s">
        <v>2</v>
      </c>
      <c r="E13" s="118" t="s">
        <v>2</v>
      </c>
      <c r="F13" s="118" t="s">
        <v>2</v>
      </c>
      <c r="G13" s="118" t="s">
        <v>2</v>
      </c>
      <c r="H13" s="118" t="s">
        <v>2</v>
      </c>
      <c r="I13" s="118">
        <f>I7/H7-1</f>
        <v>9.6568045050557494E-2</v>
      </c>
      <c r="J13" s="118">
        <f t="shared" ref="E13:N13" si="2">J7/I7-1</f>
        <v>8.1583847277019395E-2</v>
      </c>
      <c r="K13" s="118">
        <f>K7/J7-1</f>
        <v>6.0286222623751717E-2</v>
      </c>
      <c r="L13" s="118">
        <f t="shared" si="2"/>
        <v>5.0295746938297192E-2</v>
      </c>
      <c r="M13" s="118">
        <f t="shared" si="2"/>
        <v>-1.2326688094790539E-2</v>
      </c>
      <c r="N13" s="119">
        <f t="shared" si="2"/>
        <v>-0.49241926472901321</v>
      </c>
      <c r="O13" s="7"/>
    </row>
    <row r="14" spans="1:17" ht="22.5" customHeight="1" x14ac:dyDescent="0.3">
      <c r="A14" s="51"/>
      <c r="B14" s="430"/>
      <c r="C14" s="450" t="s">
        <v>8</v>
      </c>
      <c r="D14" s="117" t="s">
        <v>2</v>
      </c>
      <c r="E14" s="118" t="s">
        <v>2</v>
      </c>
      <c r="F14" s="118" t="s">
        <v>2</v>
      </c>
      <c r="G14" s="118" t="s">
        <v>2</v>
      </c>
      <c r="H14" s="118" t="s">
        <v>2</v>
      </c>
      <c r="I14" s="118">
        <f t="shared" ref="E14:N14" si="3">I8/H8-1</f>
        <v>-1.2333132186486795E-2</v>
      </c>
      <c r="J14" s="118">
        <f t="shared" si="3"/>
        <v>5.9656390424291716E-2</v>
      </c>
      <c r="K14" s="118">
        <f t="shared" si="3"/>
        <v>8.4946897312690783E-2</v>
      </c>
      <c r="L14" s="118">
        <f t="shared" si="3"/>
        <v>6.0414897024842595E-2</v>
      </c>
      <c r="M14" s="118">
        <f t="shared" si="3"/>
        <v>6.0170458200051957E-2</v>
      </c>
      <c r="N14" s="119">
        <f t="shared" si="3"/>
        <v>-0.78626181870417988</v>
      </c>
      <c r="O14" s="7"/>
    </row>
    <row r="15" spans="1:17" ht="22.5" customHeight="1" x14ac:dyDescent="0.3">
      <c r="A15" s="51"/>
      <c r="B15" s="430"/>
      <c r="C15" s="451" t="s">
        <v>10</v>
      </c>
      <c r="D15" s="458" t="s">
        <v>2</v>
      </c>
      <c r="E15" s="456" t="s">
        <v>2</v>
      </c>
      <c r="F15" s="456" t="s">
        <v>2</v>
      </c>
      <c r="G15" s="456" t="s">
        <v>2</v>
      </c>
      <c r="H15" s="456" t="s">
        <v>2</v>
      </c>
      <c r="I15" s="456">
        <f>I9/H9-1</f>
        <v>0.11693315035051</v>
      </c>
      <c r="J15" s="456">
        <f t="shared" ref="E15:N15" si="4">J9/I9-1</f>
        <v>0.10176037887530676</v>
      </c>
      <c r="K15" s="456">
        <f t="shared" si="4"/>
        <v>0.13595252227214116</v>
      </c>
      <c r="L15" s="456">
        <f>L9/K9-1</f>
        <v>0.12111672109785721</v>
      </c>
      <c r="M15" s="456">
        <f t="shared" si="4"/>
        <v>4.9219366725061109E-2</v>
      </c>
      <c r="N15" s="457">
        <f t="shared" si="4"/>
        <v>-0.54713385368340517</v>
      </c>
      <c r="O15" s="7"/>
    </row>
    <row r="16" spans="1:17" ht="22.5" customHeight="1" x14ac:dyDescent="0.3">
      <c r="A16" s="51"/>
      <c r="B16" s="431"/>
      <c r="C16" s="62" t="s">
        <v>11</v>
      </c>
      <c r="D16" s="455">
        <v>9.577883314318969E-3</v>
      </c>
      <c r="E16" s="456">
        <v>2.5996225016103436E-2</v>
      </c>
      <c r="F16" s="456">
        <v>3.1686800595364772E-2</v>
      </c>
      <c r="G16" s="456">
        <v>4.8980381317731636E-2</v>
      </c>
      <c r="H16" s="456">
        <v>-0.13466753027275147</v>
      </c>
      <c r="I16" s="456">
        <v>0.101104061305753</v>
      </c>
      <c r="J16" s="456">
        <v>8.9558628071558122E-2</v>
      </c>
      <c r="K16" s="456">
        <v>8.1092313774512981E-2</v>
      </c>
      <c r="L16" s="456">
        <v>7.4587489823483955E-2</v>
      </c>
      <c r="M16" s="456">
        <v>2.9508061334438951E-2</v>
      </c>
      <c r="N16" s="457">
        <v>-0.64177828785409785</v>
      </c>
      <c r="O16" s="7"/>
    </row>
    <row r="17" spans="2:17" x14ac:dyDescent="0.3">
      <c r="B17" s="8"/>
    </row>
    <row r="18" spans="2:17" x14ac:dyDescent="0.3">
      <c r="B18" s="419" t="s">
        <v>143</v>
      </c>
      <c r="C18" s="419"/>
      <c r="D18" s="419"/>
      <c r="E18" s="419"/>
      <c r="F18" s="419"/>
      <c r="G18" s="419"/>
      <c r="H18" s="419"/>
      <c r="I18" s="419"/>
      <c r="J18" s="419"/>
      <c r="K18" s="419"/>
      <c r="L18" s="419"/>
      <c r="M18" s="419"/>
      <c r="N18" s="419"/>
    </row>
    <row r="19" spans="2:17" x14ac:dyDescent="0.3">
      <c r="B19" s="422" t="s">
        <v>206</v>
      </c>
      <c r="C19" s="422"/>
      <c r="D19" s="422"/>
      <c r="E19" s="422"/>
      <c r="F19" s="422"/>
      <c r="G19" s="422"/>
      <c r="H19" s="422"/>
      <c r="I19" s="422"/>
      <c r="J19" s="422"/>
      <c r="K19" s="422"/>
      <c r="L19" s="422"/>
      <c r="M19" s="422"/>
      <c r="N19" s="422"/>
    </row>
    <row r="20" spans="2:17" x14ac:dyDescent="0.3">
      <c r="P20" s="8"/>
      <c r="Q20" s="8"/>
    </row>
    <row r="21" spans="2:17" x14ac:dyDescent="0.3">
      <c r="P21" s="8"/>
      <c r="Q21" s="8"/>
    </row>
    <row r="22" spans="2:17" x14ac:dyDescent="0.3">
      <c r="P22" s="8"/>
      <c r="Q22" s="8"/>
    </row>
    <row r="23" spans="2:17" x14ac:dyDescent="0.3">
      <c r="C23" s="121"/>
      <c r="D23" s="121"/>
      <c r="E23" s="121"/>
      <c r="F23" s="121"/>
      <c r="G23" s="121"/>
      <c r="H23" s="121"/>
      <c r="I23" s="121"/>
      <c r="J23" s="121"/>
      <c r="K23" s="121"/>
      <c r="L23" s="121"/>
      <c r="M23" s="121"/>
      <c r="N23" s="121"/>
      <c r="P23" s="8"/>
      <c r="Q23" s="8"/>
    </row>
    <row r="24" spans="2:17" x14ac:dyDescent="0.3">
      <c r="C24" s="122"/>
      <c r="D24" s="123"/>
      <c r="E24" s="123"/>
      <c r="F24" s="123"/>
      <c r="G24" s="123"/>
      <c r="H24" s="123"/>
      <c r="I24" s="123"/>
      <c r="J24" s="123"/>
      <c r="K24" s="123"/>
      <c r="L24" s="123"/>
      <c r="M24" s="123"/>
      <c r="N24" s="121"/>
      <c r="P24" s="8"/>
      <c r="Q24" s="8"/>
    </row>
    <row r="25" spans="2:17" x14ac:dyDescent="0.3">
      <c r="C25" s="124"/>
      <c r="D25" s="125"/>
      <c r="E25" s="125"/>
      <c r="F25" s="125"/>
      <c r="G25" s="125"/>
      <c r="H25" s="125"/>
      <c r="I25" s="125"/>
      <c r="J25" s="125"/>
      <c r="K25" s="125"/>
      <c r="L25" s="125"/>
      <c r="M25" s="125"/>
      <c r="N25" s="121"/>
      <c r="P25" s="8"/>
      <c r="Q25" s="8"/>
    </row>
    <row r="26" spans="2:17" x14ac:dyDescent="0.3">
      <c r="C26" s="126"/>
      <c r="D26" s="127"/>
      <c r="E26" s="127"/>
      <c r="F26" s="127"/>
      <c r="G26" s="127"/>
      <c r="H26" s="127"/>
      <c r="I26" s="127"/>
      <c r="J26" s="127"/>
      <c r="K26" s="127"/>
      <c r="L26" s="127"/>
      <c r="M26" s="128"/>
      <c r="N26" s="121"/>
      <c r="P26" s="8"/>
      <c r="Q26" s="8"/>
    </row>
    <row r="27" spans="2:17" x14ac:dyDescent="0.3">
      <c r="C27" s="126"/>
      <c r="D27" s="127"/>
      <c r="E27" s="127"/>
      <c r="F27" s="127"/>
      <c r="G27" s="127"/>
      <c r="H27" s="127"/>
      <c r="I27" s="127"/>
      <c r="J27" s="127"/>
      <c r="K27" s="127"/>
      <c r="L27" s="127"/>
      <c r="M27" s="128"/>
      <c r="N27" s="121"/>
      <c r="P27" s="8"/>
      <c r="Q27" s="8"/>
    </row>
    <row r="28" spans="2:17" x14ac:dyDescent="0.3">
      <c r="C28" s="126"/>
      <c r="D28" s="127"/>
      <c r="E28" s="127"/>
      <c r="F28" s="127"/>
      <c r="G28" s="127"/>
      <c r="H28" s="127"/>
      <c r="I28" s="127"/>
      <c r="J28" s="127"/>
      <c r="K28" s="127"/>
      <c r="L28" s="127"/>
      <c r="M28" s="128"/>
      <c r="N28" s="121"/>
      <c r="P28" s="8"/>
      <c r="Q28" s="8"/>
    </row>
    <row r="29" spans="2:17" x14ac:dyDescent="0.3">
      <c r="C29" s="126"/>
      <c r="D29" s="127"/>
      <c r="E29" s="127"/>
      <c r="F29" s="127"/>
      <c r="G29" s="127"/>
      <c r="H29" s="127"/>
      <c r="I29" s="127"/>
      <c r="J29" s="127"/>
      <c r="K29" s="127"/>
      <c r="L29" s="127"/>
      <c r="M29" s="128"/>
      <c r="N29" s="121"/>
      <c r="P29" s="8"/>
      <c r="Q29" s="8"/>
    </row>
    <row r="30" spans="2:17" x14ac:dyDescent="0.3">
      <c r="C30" s="129"/>
      <c r="D30" s="129"/>
      <c r="E30" s="129"/>
      <c r="F30" s="129"/>
      <c r="G30" s="129"/>
      <c r="H30" s="129"/>
      <c r="I30" s="129"/>
      <c r="J30" s="129"/>
      <c r="K30" s="129"/>
      <c r="L30" s="129"/>
      <c r="M30" s="129"/>
      <c r="N30" s="121"/>
      <c r="P30" s="8"/>
      <c r="Q30" s="8"/>
    </row>
    <row r="31" spans="2:17" x14ac:dyDescent="0.3">
      <c r="C31" s="130"/>
      <c r="D31" s="131"/>
      <c r="E31" s="131"/>
      <c r="F31" s="131"/>
      <c r="G31" s="131"/>
      <c r="H31" s="131"/>
      <c r="I31" s="131"/>
      <c r="J31" s="131"/>
      <c r="K31" s="131"/>
      <c r="L31" s="131"/>
      <c r="M31" s="131"/>
      <c r="N31" s="121"/>
      <c r="P31" s="8"/>
      <c r="Q31" s="8"/>
    </row>
    <row r="32" spans="2:17" x14ac:dyDescent="0.3">
      <c r="C32" s="126"/>
      <c r="D32" s="132"/>
      <c r="E32" s="132"/>
      <c r="F32" s="132"/>
      <c r="G32" s="132"/>
      <c r="H32" s="132"/>
      <c r="I32" s="132"/>
      <c r="J32" s="132"/>
      <c r="K32" s="132"/>
      <c r="L32" s="132"/>
      <c r="M32" s="129"/>
      <c r="N32" s="121"/>
    </row>
    <row r="33" spans="3:14" x14ac:dyDescent="0.3">
      <c r="C33" s="126"/>
      <c r="D33" s="132"/>
      <c r="E33" s="132"/>
      <c r="F33" s="132"/>
      <c r="G33" s="132"/>
      <c r="H33" s="132"/>
      <c r="I33" s="132"/>
      <c r="J33" s="132"/>
      <c r="K33" s="132"/>
      <c r="L33" s="132"/>
      <c r="M33" s="129"/>
      <c r="N33" s="121"/>
    </row>
    <row r="34" spans="3:14" x14ac:dyDescent="0.3">
      <c r="C34" s="126"/>
      <c r="D34" s="132"/>
      <c r="E34" s="132"/>
      <c r="F34" s="132"/>
      <c r="G34" s="132"/>
      <c r="H34" s="132"/>
      <c r="I34" s="132"/>
      <c r="J34" s="132"/>
      <c r="K34" s="132"/>
      <c r="L34" s="132"/>
      <c r="M34" s="129"/>
      <c r="N34" s="121"/>
    </row>
    <row r="35" spans="3:14" x14ac:dyDescent="0.3">
      <c r="C35" s="126"/>
      <c r="D35" s="132"/>
      <c r="E35" s="132"/>
      <c r="F35" s="132"/>
      <c r="G35" s="132"/>
      <c r="H35" s="132"/>
      <c r="I35" s="132"/>
      <c r="J35" s="132"/>
      <c r="K35" s="132"/>
      <c r="L35" s="132"/>
      <c r="M35" s="129"/>
      <c r="N35" s="121"/>
    </row>
    <row r="36" spans="3:14" x14ac:dyDescent="0.3">
      <c r="C36" s="121"/>
      <c r="D36" s="121"/>
      <c r="E36" s="121"/>
      <c r="F36" s="121"/>
      <c r="G36" s="121"/>
      <c r="H36" s="121"/>
      <c r="I36" s="121"/>
      <c r="J36" s="121"/>
      <c r="K36" s="121"/>
      <c r="L36" s="121"/>
      <c r="M36" s="121"/>
      <c r="N36" s="121"/>
    </row>
  </sheetData>
  <mergeCells count="4">
    <mergeCell ref="B5:B10"/>
    <mergeCell ref="B11:B16"/>
    <mergeCell ref="B18:N18"/>
    <mergeCell ref="B19:N19"/>
  </mergeCells>
  <pageMargins left="0.23622047244094488" right="0.23622047244094488" top="0.39370078740157483" bottom="0.39370078740157483" header="0.31496062992125984" footer="0.31496062992125984"/>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F29"/>
  <sheetViews>
    <sheetView zoomScale="90" zoomScaleNormal="90" workbookViewId="0"/>
  </sheetViews>
  <sheetFormatPr defaultColWidth="8.88671875" defaultRowHeight="14.4" x14ac:dyDescent="0.3"/>
  <cols>
    <col min="1" max="1" width="9.109375" style="5" customWidth="1"/>
    <col min="2" max="2" width="12.6640625" style="5" customWidth="1"/>
    <col min="3" max="3" width="21.88671875" style="5" customWidth="1"/>
    <col min="4" max="9" width="10" style="5" customWidth="1"/>
    <col min="10" max="11" width="9.109375" style="5"/>
    <col min="12" max="12" width="0" style="5" hidden="1" customWidth="1"/>
    <col min="13" max="25" width="0" style="8" hidden="1" customWidth="1"/>
    <col min="26" max="16384" width="8.88671875" style="8"/>
  </cols>
  <sheetData>
    <row r="2" spans="1:32" ht="18" x14ac:dyDescent="0.3">
      <c r="B2" s="295" t="s">
        <v>122</v>
      </c>
      <c r="C2" s="7"/>
      <c r="D2" s="7"/>
      <c r="E2" s="7"/>
      <c r="F2" s="7"/>
      <c r="G2" s="7"/>
      <c r="H2" s="7"/>
      <c r="I2" s="7"/>
      <c r="J2" s="7"/>
      <c r="K2" s="7"/>
      <c r="L2" s="7"/>
      <c r="M2" s="273"/>
      <c r="AA2" s="295"/>
    </row>
    <row r="3" spans="1:32" ht="18" x14ac:dyDescent="0.3">
      <c r="B3" s="284"/>
      <c r="C3" s="50"/>
      <c r="D3" s="50"/>
      <c r="E3" s="50"/>
      <c r="F3" s="50"/>
      <c r="G3" s="50"/>
      <c r="H3" s="50"/>
      <c r="I3" s="50"/>
    </row>
    <row r="4" spans="1:32" x14ac:dyDescent="0.3">
      <c r="B4" s="257"/>
      <c r="C4" s="322" t="s">
        <v>66</v>
      </c>
      <c r="D4" s="37">
        <v>2014</v>
      </c>
      <c r="E4" s="36">
        <v>2015</v>
      </c>
      <c r="F4" s="36">
        <v>2016</v>
      </c>
      <c r="G4" s="37">
        <v>2017</v>
      </c>
      <c r="H4" s="37">
        <v>2018</v>
      </c>
      <c r="I4" s="37">
        <v>2019</v>
      </c>
      <c r="J4" s="38">
        <v>2020</v>
      </c>
      <c r="M4" s="5"/>
    </row>
    <row r="5" spans="1:32" ht="17.399999999999999" customHeight="1" x14ac:dyDescent="0.3">
      <c r="A5" s="7"/>
      <c r="B5" s="424" t="s">
        <v>132</v>
      </c>
      <c r="C5" s="81" t="s">
        <v>67</v>
      </c>
      <c r="D5" s="302">
        <v>10557</v>
      </c>
      <c r="E5" s="302">
        <v>11542</v>
      </c>
      <c r="F5" s="302">
        <v>10776</v>
      </c>
      <c r="G5" s="172">
        <v>11471</v>
      </c>
      <c r="H5" s="302">
        <v>11301</v>
      </c>
      <c r="I5" s="70">
        <v>10510</v>
      </c>
      <c r="J5" s="345" t="s">
        <v>2</v>
      </c>
      <c r="K5" s="301"/>
      <c r="M5" s="5"/>
      <c r="Z5" s="301"/>
      <c r="AB5" s="301"/>
      <c r="AC5" s="301"/>
      <c r="AD5" s="301"/>
    </row>
    <row r="6" spans="1:32" ht="17.399999999999999" customHeight="1" x14ac:dyDescent="0.3">
      <c r="A6" s="7"/>
      <c r="B6" s="425"/>
      <c r="C6" s="44" t="s">
        <v>68</v>
      </c>
      <c r="D6" s="302">
        <v>2531</v>
      </c>
      <c r="E6" s="302">
        <v>2411</v>
      </c>
      <c r="F6" s="302">
        <v>2912</v>
      </c>
      <c r="G6" s="71">
        <v>3103</v>
      </c>
      <c r="H6" s="302">
        <v>3036</v>
      </c>
      <c r="I6" s="70">
        <v>3153</v>
      </c>
      <c r="J6" s="345" t="s">
        <v>2</v>
      </c>
      <c r="K6" s="301"/>
      <c r="M6" s="5"/>
      <c r="Z6" s="301"/>
      <c r="AA6" s="301"/>
      <c r="AB6" s="301"/>
      <c r="AC6" s="301"/>
      <c r="AD6" s="301"/>
    </row>
    <row r="7" spans="1:32" ht="17.399999999999999" customHeight="1" x14ac:dyDescent="0.3">
      <c r="A7" s="7"/>
      <c r="B7" s="425"/>
      <c r="C7" s="44" t="s">
        <v>69</v>
      </c>
      <c r="D7" s="302">
        <v>587</v>
      </c>
      <c r="E7" s="302">
        <v>642</v>
      </c>
      <c r="F7" s="302">
        <v>1058</v>
      </c>
      <c r="G7" s="71">
        <v>853</v>
      </c>
      <c r="H7" s="302">
        <v>1073</v>
      </c>
      <c r="I7" s="70">
        <v>1304</v>
      </c>
      <c r="J7" s="345" t="s">
        <v>2</v>
      </c>
      <c r="K7" s="301"/>
      <c r="M7" s="5"/>
      <c r="Z7" s="301"/>
      <c r="AA7" s="301"/>
      <c r="AB7" s="301"/>
      <c r="AC7" s="301"/>
      <c r="AD7" s="301"/>
    </row>
    <row r="8" spans="1:32" ht="17.399999999999999" customHeight="1" x14ac:dyDescent="0.3">
      <c r="A8" s="7"/>
      <c r="B8" s="425"/>
      <c r="C8" s="44" t="s">
        <v>70</v>
      </c>
      <c r="D8" s="302">
        <v>128</v>
      </c>
      <c r="E8" s="302">
        <v>79</v>
      </c>
      <c r="F8" s="302">
        <v>166</v>
      </c>
      <c r="G8" s="71">
        <v>95</v>
      </c>
      <c r="H8" s="302">
        <v>192</v>
      </c>
      <c r="I8" s="70">
        <v>201</v>
      </c>
      <c r="J8" s="345" t="s">
        <v>2</v>
      </c>
      <c r="K8" s="301"/>
      <c r="M8" s="5"/>
      <c r="Z8" s="301"/>
      <c r="AA8" s="301"/>
      <c r="AB8" s="301"/>
      <c r="AC8" s="301"/>
      <c r="AD8" s="301"/>
    </row>
    <row r="9" spans="1:32" ht="17.399999999999999" customHeight="1" x14ac:dyDescent="0.3">
      <c r="A9" s="7"/>
      <c r="B9" s="425"/>
      <c r="C9" s="44" t="s">
        <v>71</v>
      </c>
      <c r="D9" s="302">
        <v>328</v>
      </c>
      <c r="E9" s="302">
        <v>318</v>
      </c>
      <c r="F9" s="302">
        <v>389</v>
      </c>
      <c r="G9" s="71">
        <v>467</v>
      </c>
      <c r="H9" s="302">
        <v>477</v>
      </c>
      <c r="I9" s="70">
        <v>389</v>
      </c>
      <c r="J9" s="345" t="s">
        <v>2</v>
      </c>
      <c r="K9" s="301"/>
      <c r="M9" s="5"/>
      <c r="Z9" s="301"/>
      <c r="AA9" s="301"/>
      <c r="AB9" s="301"/>
      <c r="AC9" s="301"/>
      <c r="AD9" s="301"/>
    </row>
    <row r="10" spans="1:32" ht="17.399999999999999" customHeight="1" x14ac:dyDescent="0.3">
      <c r="A10" s="7"/>
      <c r="B10" s="425"/>
      <c r="C10" s="170" t="s">
        <v>72</v>
      </c>
      <c r="D10" s="302">
        <v>93</v>
      </c>
      <c r="E10" s="302">
        <v>74</v>
      </c>
      <c r="F10" s="302">
        <v>88</v>
      </c>
      <c r="G10" s="71">
        <v>58</v>
      </c>
      <c r="H10" s="302">
        <v>98</v>
      </c>
      <c r="I10" s="302">
        <v>106</v>
      </c>
      <c r="J10" s="345" t="s">
        <v>2</v>
      </c>
      <c r="K10" s="301"/>
      <c r="M10" s="5"/>
      <c r="Z10" s="301"/>
      <c r="AA10" s="301"/>
      <c r="AB10" s="301"/>
      <c r="AC10" s="301"/>
      <c r="AD10" s="301"/>
    </row>
    <row r="11" spans="1:32" ht="17.399999999999999" customHeight="1" x14ac:dyDescent="0.3">
      <c r="B11" s="426"/>
      <c r="C11" s="62" t="s">
        <v>149</v>
      </c>
      <c r="D11" s="76">
        <v>14223</v>
      </c>
      <c r="E11" s="77">
        <v>15067</v>
      </c>
      <c r="F11" s="77">
        <v>15388</v>
      </c>
      <c r="G11" s="78">
        <v>16047</v>
      </c>
      <c r="H11" s="77">
        <v>16176</v>
      </c>
      <c r="I11" s="77">
        <v>15663</v>
      </c>
      <c r="J11" s="349" t="s">
        <v>2</v>
      </c>
      <c r="K11" s="301"/>
      <c r="M11" s="5"/>
      <c r="Z11" s="301"/>
      <c r="AA11" s="301"/>
      <c r="AB11" s="301"/>
      <c r="AC11" s="301"/>
      <c r="AD11" s="301"/>
    </row>
    <row r="12" spans="1:32" ht="17.399999999999999" customHeight="1" x14ac:dyDescent="0.3">
      <c r="B12" s="424" t="s">
        <v>1</v>
      </c>
      <c r="C12" s="297" t="s">
        <v>67</v>
      </c>
      <c r="D12" s="213" t="s">
        <v>2</v>
      </c>
      <c r="E12" s="85">
        <v>9.3341451747654958E-2</v>
      </c>
      <c r="F12" s="85">
        <v>-6.6396773022367794E-2</v>
      </c>
      <c r="G12" s="86">
        <v>6.4455830779481138E-2</v>
      </c>
      <c r="H12" s="85" t="s">
        <v>2</v>
      </c>
      <c r="I12" s="85">
        <v>-6.9993805857888725E-2</v>
      </c>
      <c r="J12" s="346" t="s">
        <v>2</v>
      </c>
      <c r="K12" s="301"/>
      <c r="M12" s="5"/>
      <c r="Z12" s="173"/>
      <c r="AA12" s="301"/>
      <c r="AB12" s="173"/>
      <c r="AC12" s="173"/>
      <c r="AD12" s="173"/>
      <c r="AE12" s="173"/>
      <c r="AF12" s="173"/>
    </row>
    <row r="13" spans="1:32" ht="17.399999999999999" customHeight="1" x14ac:dyDescent="0.3">
      <c r="B13" s="425"/>
      <c r="C13" s="298" t="s">
        <v>68</v>
      </c>
      <c r="D13" s="214" t="s">
        <v>2</v>
      </c>
      <c r="E13" s="88">
        <v>-4.7419723113393486E-2</v>
      </c>
      <c r="F13" s="88">
        <v>0.20763418910262255</v>
      </c>
      <c r="G13" s="89">
        <v>6.5769192659189013E-2</v>
      </c>
      <c r="H13" s="88" t="s">
        <v>2</v>
      </c>
      <c r="I13" s="88">
        <v>3.8537549407114735E-2</v>
      </c>
      <c r="J13" s="346" t="s">
        <v>2</v>
      </c>
      <c r="K13" s="301"/>
      <c r="M13" s="5"/>
      <c r="Z13" s="173"/>
      <c r="AA13" s="173"/>
      <c r="AB13" s="173"/>
      <c r="AC13" s="173"/>
      <c r="AD13" s="173"/>
      <c r="AE13" s="6"/>
    </row>
    <row r="14" spans="1:32" ht="17.399999999999999" customHeight="1" x14ac:dyDescent="0.3">
      <c r="B14" s="425"/>
      <c r="C14" s="298" t="s">
        <v>69</v>
      </c>
      <c r="D14" s="214" t="s">
        <v>2</v>
      </c>
      <c r="E14" s="88">
        <v>9.4103039863713711E-2</v>
      </c>
      <c r="F14" s="88">
        <v>0.64661207259787257</v>
      </c>
      <c r="G14" s="89">
        <v>-0.19343460968885084</v>
      </c>
      <c r="H14" s="88" t="s">
        <v>2</v>
      </c>
      <c r="I14" s="88">
        <v>0.21528424976700844</v>
      </c>
      <c r="J14" s="346" t="s">
        <v>2</v>
      </c>
      <c r="K14" s="301"/>
      <c r="M14" s="5"/>
      <c r="Z14" s="173"/>
      <c r="AA14" s="173"/>
      <c r="AB14" s="173"/>
      <c r="AC14" s="173"/>
      <c r="AD14" s="173"/>
      <c r="AE14" s="6"/>
    </row>
    <row r="15" spans="1:32" ht="17.399999999999999" customHeight="1" x14ac:dyDescent="0.3">
      <c r="B15" s="425"/>
      <c r="C15" s="298" t="s">
        <v>70</v>
      </c>
      <c r="D15" s="214" t="s">
        <v>2</v>
      </c>
      <c r="E15" s="88">
        <v>-0.38333959765625003</v>
      </c>
      <c r="F15" s="88">
        <v>1.1023770433613929</v>
      </c>
      <c r="G15" s="89">
        <v>-0.42927465508102081</v>
      </c>
      <c r="H15" s="88" t="s">
        <v>2</v>
      </c>
      <c r="I15" s="88">
        <v>4.6875E-2</v>
      </c>
      <c r="J15" s="346" t="s">
        <v>2</v>
      </c>
      <c r="K15" s="6"/>
      <c r="M15" s="5"/>
      <c r="Z15" s="173"/>
      <c r="AA15" s="173"/>
      <c r="AB15" s="173"/>
      <c r="AC15" s="173"/>
      <c r="AD15" s="173"/>
      <c r="AE15" s="6"/>
    </row>
    <row r="16" spans="1:32" ht="17.399999999999999" customHeight="1" x14ac:dyDescent="0.3">
      <c r="B16" s="425"/>
      <c r="C16" s="298" t="s">
        <v>71</v>
      </c>
      <c r="D16" s="214" t="s">
        <v>2</v>
      </c>
      <c r="E16" s="88">
        <v>-2.999799573170725E-2</v>
      </c>
      <c r="F16" s="88">
        <v>0.22315187107103407</v>
      </c>
      <c r="G16" s="89">
        <v>0.20025020228027479</v>
      </c>
      <c r="H16" s="88" t="s">
        <v>2</v>
      </c>
      <c r="I16" s="88">
        <v>-0.18448637316561844</v>
      </c>
      <c r="J16" s="346" t="s">
        <v>2</v>
      </c>
      <c r="K16" s="6"/>
      <c r="M16" s="5"/>
      <c r="Z16" s="173"/>
      <c r="AA16" s="173"/>
      <c r="AB16" s="173"/>
      <c r="AC16" s="173"/>
      <c r="AD16" s="173"/>
      <c r="AE16" s="6"/>
    </row>
    <row r="17" spans="2:31" ht="17.399999999999999" customHeight="1" x14ac:dyDescent="0.3">
      <c r="B17" s="425"/>
      <c r="C17" s="298" t="s">
        <v>72</v>
      </c>
      <c r="D17" s="214" t="s">
        <v>2</v>
      </c>
      <c r="E17" s="88">
        <v>-0.19991665376344092</v>
      </c>
      <c r="F17" s="88">
        <v>0.18466127625692863</v>
      </c>
      <c r="G17" s="89">
        <v>-0.33752203957160398</v>
      </c>
      <c r="H17" s="88" t="s">
        <v>2</v>
      </c>
      <c r="I17" s="88">
        <v>8.163265306122458E-2</v>
      </c>
      <c r="J17" s="346" t="s">
        <v>2</v>
      </c>
      <c r="K17" s="6"/>
      <c r="L17" s="8"/>
      <c r="Z17" s="173"/>
      <c r="AA17" s="173"/>
      <c r="AB17" s="173"/>
      <c r="AC17" s="173"/>
      <c r="AD17" s="173"/>
      <c r="AE17" s="6"/>
    </row>
    <row r="18" spans="2:31" ht="17.399999999999999" customHeight="1" x14ac:dyDescent="0.3">
      <c r="B18" s="426"/>
      <c r="C18" s="62" t="s">
        <v>149</v>
      </c>
      <c r="D18" s="216" t="s">
        <v>2</v>
      </c>
      <c r="E18" s="92">
        <v>5.9349350446459503E-2</v>
      </c>
      <c r="F18" s="92">
        <v>2.1321549665225259E-2</v>
      </c>
      <c r="G18" s="93">
        <v>4.2788816054947887E-2</v>
      </c>
      <c r="H18" s="92" t="s">
        <v>2</v>
      </c>
      <c r="I18" s="92">
        <v>-3.1713649851632053E-2</v>
      </c>
      <c r="J18" s="347" t="s">
        <v>2</v>
      </c>
      <c r="K18" s="6"/>
      <c r="L18" s="8"/>
      <c r="Z18" s="173"/>
      <c r="AA18" s="173"/>
      <c r="AB18" s="173"/>
      <c r="AC18" s="173"/>
      <c r="AD18" s="173"/>
      <c r="AE18" s="6"/>
    </row>
    <row r="19" spans="2:31" x14ac:dyDescent="0.3">
      <c r="B19" s="286"/>
      <c r="C19" s="293"/>
      <c r="D19" s="88"/>
      <c r="E19" s="88"/>
      <c r="F19" s="88"/>
      <c r="G19" s="88"/>
      <c r="H19" s="88"/>
      <c r="I19" s="88"/>
      <c r="K19" s="8"/>
      <c r="L19" s="8"/>
      <c r="Z19" s="6"/>
      <c r="AA19" s="173"/>
      <c r="AB19" s="6"/>
      <c r="AC19" s="6"/>
      <c r="AD19" s="6"/>
      <c r="AE19" s="6"/>
    </row>
    <row r="20" spans="2:31" ht="15" customHeight="1" x14ac:dyDescent="0.3">
      <c r="B20" s="418" t="s">
        <v>198</v>
      </c>
      <c r="C20" s="418"/>
      <c r="D20" s="418"/>
      <c r="E20" s="418"/>
      <c r="F20" s="418"/>
      <c r="G20" s="418"/>
      <c r="H20" s="418"/>
      <c r="I20" s="418"/>
      <c r="J20" s="418"/>
      <c r="K20" s="8"/>
      <c r="L20" s="8"/>
      <c r="AA20" s="6"/>
    </row>
    <row r="21" spans="2:31" ht="29.4" customHeight="1" x14ac:dyDescent="0.3">
      <c r="B21" s="421" t="s">
        <v>144</v>
      </c>
      <c r="C21" s="421"/>
      <c r="D21" s="421"/>
      <c r="E21" s="421"/>
      <c r="F21" s="421"/>
      <c r="G21" s="421"/>
      <c r="H21" s="421"/>
      <c r="I21" s="421"/>
      <c r="J21" s="421"/>
      <c r="K21" s="95"/>
      <c r="L21" s="95"/>
      <c r="M21" s="95"/>
    </row>
    <row r="22" spans="2:31" ht="43.2" customHeight="1" x14ac:dyDescent="0.3">
      <c r="B22" s="421" t="s">
        <v>205</v>
      </c>
      <c r="C22" s="421"/>
      <c r="D22" s="421"/>
      <c r="E22" s="421"/>
      <c r="F22" s="421"/>
      <c r="G22" s="421"/>
      <c r="H22" s="421"/>
      <c r="I22" s="421"/>
      <c r="J22" s="421"/>
      <c r="K22" s="95"/>
      <c r="L22" s="95"/>
      <c r="M22" s="95"/>
    </row>
    <row r="23" spans="2:31" ht="15" customHeight="1" x14ac:dyDescent="0.3">
      <c r="B23" s="421" t="s">
        <v>140</v>
      </c>
      <c r="C23" s="421"/>
      <c r="D23" s="421"/>
      <c r="E23" s="421"/>
      <c r="F23" s="421"/>
      <c r="G23" s="421"/>
      <c r="H23" s="421"/>
      <c r="I23" s="421"/>
      <c r="J23" s="421"/>
      <c r="K23" s="150"/>
      <c r="L23" s="150"/>
      <c r="M23" s="150"/>
    </row>
    <row r="24" spans="2:31" x14ac:dyDescent="0.3">
      <c r="B24" s="82"/>
      <c r="H24" s="8"/>
      <c r="I24" s="8"/>
      <c r="J24" s="8"/>
      <c r="K24" s="8"/>
      <c r="L24" s="8"/>
    </row>
    <row r="25" spans="2:31" x14ac:dyDescent="0.3">
      <c r="H25" s="8"/>
      <c r="I25" s="8"/>
      <c r="J25" s="8"/>
      <c r="K25" s="8"/>
      <c r="L25" s="8"/>
    </row>
    <row r="26" spans="2:31" x14ac:dyDescent="0.3">
      <c r="K26" s="8"/>
      <c r="L26" s="8"/>
    </row>
    <row r="27" spans="2:31" x14ac:dyDescent="0.3">
      <c r="K27" s="8"/>
      <c r="L27" s="8"/>
    </row>
    <row r="28" spans="2:31" x14ac:dyDescent="0.3">
      <c r="K28" s="8"/>
      <c r="L28" s="8"/>
    </row>
    <row r="29" spans="2:31" x14ac:dyDescent="0.3">
      <c r="K29" s="8"/>
      <c r="L29" s="8"/>
    </row>
  </sheetData>
  <mergeCells count="6">
    <mergeCell ref="B23:J23"/>
    <mergeCell ref="B5:B11"/>
    <mergeCell ref="B12:B18"/>
    <mergeCell ref="B20:J20"/>
    <mergeCell ref="B21:J21"/>
    <mergeCell ref="B22:J22"/>
  </mergeCells>
  <pageMargins left="0.23622047244094488" right="0.23622047244094488" top="0.39370078740157483" bottom="0.39370078740157483" header="0.31496062992125984" footer="0.31496062992125984"/>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U23"/>
  <sheetViews>
    <sheetView zoomScale="90" zoomScaleNormal="90" workbookViewId="0"/>
  </sheetViews>
  <sheetFormatPr defaultColWidth="9.109375" defaultRowHeight="14.4" x14ac:dyDescent="0.3"/>
  <cols>
    <col min="1" max="1" width="9.109375" style="5"/>
    <col min="2" max="2" width="12.6640625" style="5" customWidth="1"/>
    <col min="3" max="3" width="21.88671875" style="5" customWidth="1"/>
    <col min="4" max="9" width="10" style="5" customWidth="1"/>
    <col min="10" max="21" width="9.109375" style="5"/>
    <col min="22" max="16384" width="9.109375" style="8"/>
  </cols>
  <sheetData>
    <row r="2" spans="1:19" ht="18" x14ac:dyDescent="0.3">
      <c r="B2" s="295" t="s">
        <v>123</v>
      </c>
      <c r="C2" s="7"/>
      <c r="D2" s="7"/>
      <c r="E2" s="7"/>
      <c r="F2" s="7"/>
      <c r="G2" s="7"/>
      <c r="H2" s="7"/>
      <c r="I2" s="7"/>
      <c r="J2" s="7"/>
      <c r="K2" s="7"/>
      <c r="L2" s="7"/>
      <c r="M2" s="295"/>
    </row>
    <row r="3" spans="1:19" ht="18" x14ac:dyDescent="0.3">
      <c r="B3" s="283"/>
      <c r="D3" s="7"/>
      <c r="E3" s="7"/>
      <c r="F3" s="7"/>
      <c r="G3" s="7"/>
      <c r="H3" s="7"/>
      <c r="I3" s="7"/>
    </row>
    <row r="4" spans="1:19" x14ac:dyDescent="0.3">
      <c r="B4" s="257"/>
      <c r="C4" s="322" t="s">
        <v>66</v>
      </c>
      <c r="D4" s="37">
        <v>2014</v>
      </c>
      <c r="E4" s="36">
        <v>2015</v>
      </c>
      <c r="F4" s="37">
        <v>2016</v>
      </c>
      <c r="G4" s="37">
        <v>2017</v>
      </c>
      <c r="H4" s="37">
        <v>2018</v>
      </c>
      <c r="I4" s="37">
        <v>2019</v>
      </c>
      <c r="J4" s="38">
        <v>2020</v>
      </c>
    </row>
    <row r="5" spans="1:19" ht="17.399999999999999" customHeight="1" x14ac:dyDescent="0.3">
      <c r="A5" s="51"/>
      <c r="B5" s="425" t="s">
        <v>131</v>
      </c>
      <c r="C5" s="45" t="s">
        <v>67</v>
      </c>
      <c r="D5" s="304">
        <v>3218</v>
      </c>
      <c r="E5" s="304">
        <v>3351</v>
      </c>
      <c r="F5" s="304">
        <v>3225</v>
      </c>
      <c r="G5" s="305">
        <v>3566</v>
      </c>
      <c r="H5" s="304">
        <v>3773</v>
      </c>
      <c r="I5" s="335">
        <v>3580</v>
      </c>
      <c r="J5" s="461" t="s">
        <v>2</v>
      </c>
      <c r="K5" s="303"/>
      <c r="L5" s="303"/>
      <c r="M5" s="303"/>
      <c r="Q5" s="82"/>
      <c r="R5" s="82"/>
      <c r="S5" s="82"/>
    </row>
    <row r="6" spans="1:19" ht="17.399999999999999" customHeight="1" x14ac:dyDescent="0.3">
      <c r="A6" s="51"/>
      <c r="B6" s="425"/>
      <c r="C6" s="44" t="s">
        <v>68</v>
      </c>
      <c r="D6" s="304">
        <v>1208</v>
      </c>
      <c r="E6" s="304">
        <v>1380</v>
      </c>
      <c r="F6" s="304">
        <v>1394</v>
      </c>
      <c r="G6" s="305">
        <v>1636</v>
      </c>
      <c r="H6" s="304">
        <v>1497</v>
      </c>
      <c r="I6" s="335">
        <v>1454</v>
      </c>
      <c r="J6" s="345" t="s">
        <v>2</v>
      </c>
      <c r="K6" s="303"/>
      <c r="L6" s="303"/>
      <c r="M6" s="303"/>
    </row>
    <row r="7" spans="1:19" ht="17.399999999999999" customHeight="1" x14ac:dyDescent="0.3">
      <c r="A7" s="51"/>
      <c r="B7" s="425"/>
      <c r="C7" s="44" t="s">
        <v>69</v>
      </c>
      <c r="D7" s="304">
        <v>494</v>
      </c>
      <c r="E7" s="304">
        <v>624</v>
      </c>
      <c r="F7" s="304">
        <v>1123</v>
      </c>
      <c r="G7" s="305">
        <v>1102</v>
      </c>
      <c r="H7" s="304">
        <v>731</v>
      </c>
      <c r="I7" s="335">
        <v>957</v>
      </c>
      <c r="J7" s="345" t="s">
        <v>2</v>
      </c>
      <c r="K7" s="303"/>
      <c r="L7" s="303"/>
      <c r="M7" s="303"/>
      <c r="S7" s="82"/>
    </row>
    <row r="8" spans="1:19" ht="17.399999999999999" customHeight="1" x14ac:dyDescent="0.3">
      <c r="A8" s="51"/>
      <c r="B8" s="425"/>
      <c r="C8" s="44" t="s">
        <v>70</v>
      </c>
      <c r="D8" s="304">
        <v>152</v>
      </c>
      <c r="E8" s="304">
        <v>101</v>
      </c>
      <c r="F8" s="304">
        <v>225</v>
      </c>
      <c r="G8" s="305">
        <v>90</v>
      </c>
      <c r="H8" s="304">
        <v>150</v>
      </c>
      <c r="I8" s="335">
        <v>132.398</v>
      </c>
      <c r="J8" s="345" t="s">
        <v>2</v>
      </c>
      <c r="K8" s="303"/>
      <c r="L8" s="303"/>
      <c r="M8" s="303"/>
      <c r="N8" s="303"/>
      <c r="O8" s="303"/>
      <c r="P8" s="303"/>
    </row>
    <row r="9" spans="1:19" ht="17.399999999999999" customHeight="1" x14ac:dyDescent="0.3">
      <c r="A9" s="51"/>
      <c r="B9" s="425"/>
      <c r="C9" s="44" t="s">
        <v>71</v>
      </c>
      <c r="D9" s="304">
        <v>283</v>
      </c>
      <c r="E9" s="304">
        <v>264</v>
      </c>
      <c r="F9" s="304">
        <v>271</v>
      </c>
      <c r="G9" s="305">
        <v>344</v>
      </c>
      <c r="H9" s="304">
        <v>274</v>
      </c>
      <c r="I9" s="335">
        <v>270</v>
      </c>
      <c r="J9" s="345" t="s">
        <v>2</v>
      </c>
      <c r="K9" s="303"/>
      <c r="L9" s="303"/>
      <c r="M9" s="303"/>
      <c r="N9" s="303"/>
      <c r="O9" s="303"/>
      <c r="P9" s="303"/>
    </row>
    <row r="10" spans="1:19" ht="17.399999999999999" customHeight="1" x14ac:dyDescent="0.3">
      <c r="A10" s="51"/>
      <c r="B10" s="425"/>
      <c r="C10" s="170" t="s">
        <v>72</v>
      </c>
      <c r="D10" s="336">
        <v>82</v>
      </c>
      <c r="E10" s="335">
        <v>90</v>
      </c>
      <c r="F10" s="335">
        <v>61</v>
      </c>
      <c r="G10" s="305">
        <v>59</v>
      </c>
      <c r="H10" s="335">
        <v>70</v>
      </c>
      <c r="I10" s="335">
        <v>73</v>
      </c>
      <c r="J10" s="345" t="s">
        <v>2</v>
      </c>
      <c r="K10" s="303"/>
      <c r="L10" s="303"/>
      <c r="M10" s="303"/>
      <c r="N10" s="303"/>
      <c r="O10" s="303"/>
      <c r="P10" s="303"/>
    </row>
    <row r="11" spans="1:19" ht="17.399999999999999" customHeight="1" x14ac:dyDescent="0.3">
      <c r="A11" s="51"/>
      <c r="B11" s="426"/>
      <c r="C11" s="62" t="s">
        <v>149</v>
      </c>
      <c r="D11" s="306">
        <v>5437</v>
      </c>
      <c r="E11" s="307">
        <v>5810</v>
      </c>
      <c r="F11" s="307">
        <v>6299</v>
      </c>
      <c r="G11" s="308">
        <v>6797</v>
      </c>
      <c r="H11" s="307">
        <v>6496</v>
      </c>
      <c r="I11" s="307">
        <v>6466</v>
      </c>
      <c r="J11" s="349" t="s">
        <v>2</v>
      </c>
      <c r="K11" s="303"/>
      <c r="L11" s="303"/>
      <c r="M11" s="303"/>
      <c r="N11" s="303"/>
      <c r="O11" s="303"/>
      <c r="P11" s="303"/>
    </row>
    <row r="12" spans="1:19" ht="17.399999999999999" customHeight="1" x14ac:dyDescent="0.3">
      <c r="A12" s="7"/>
      <c r="B12" s="424" t="s">
        <v>1</v>
      </c>
      <c r="C12" s="299" t="s">
        <v>67</v>
      </c>
      <c r="D12" s="300" t="s">
        <v>2</v>
      </c>
      <c r="E12" s="88">
        <v>4.1372636918008097E-2</v>
      </c>
      <c r="F12" s="88">
        <v>-3.7359791547942223E-2</v>
      </c>
      <c r="G12" s="89">
        <v>0.10569512903292244</v>
      </c>
      <c r="H12" s="88" t="s">
        <v>2</v>
      </c>
      <c r="I12" s="88">
        <v>-5.1199025926439323E-2</v>
      </c>
      <c r="J12" s="346" t="s">
        <v>2</v>
      </c>
      <c r="L12" s="173"/>
      <c r="M12" s="173"/>
      <c r="N12" s="173"/>
      <c r="O12" s="173"/>
      <c r="P12" s="173"/>
    </row>
    <row r="13" spans="1:19" ht="17.399999999999999" customHeight="1" x14ac:dyDescent="0.3">
      <c r="A13" s="7"/>
      <c r="B13" s="425"/>
      <c r="C13" s="262" t="s">
        <v>68</v>
      </c>
      <c r="D13" s="300" t="s">
        <v>2</v>
      </c>
      <c r="E13" s="88">
        <v>0.14220680011399822</v>
      </c>
      <c r="F13" s="88">
        <v>1.0356726193776922E-2</v>
      </c>
      <c r="G13" s="89">
        <v>0.17384881023019871</v>
      </c>
      <c r="H13" s="88" t="s">
        <v>2</v>
      </c>
      <c r="I13" s="88">
        <v>-2.8678778972680563E-2</v>
      </c>
      <c r="J13" s="346" t="s">
        <v>2</v>
      </c>
      <c r="L13" s="173"/>
      <c r="M13" s="173"/>
      <c r="N13" s="173"/>
      <c r="O13" s="173"/>
      <c r="P13" s="173"/>
    </row>
    <row r="14" spans="1:19" ht="17.399999999999999" customHeight="1" x14ac:dyDescent="0.3">
      <c r="A14" s="7"/>
      <c r="B14" s="425"/>
      <c r="C14" s="262" t="s">
        <v>69</v>
      </c>
      <c r="D14" s="300" t="s">
        <v>2</v>
      </c>
      <c r="E14" s="88">
        <v>0.26314060047582744</v>
      </c>
      <c r="F14" s="88">
        <v>0.79917439319293293</v>
      </c>
      <c r="G14" s="89">
        <v>-1.9228223798526733E-2</v>
      </c>
      <c r="H14" s="88" t="s">
        <v>2</v>
      </c>
      <c r="I14" s="88">
        <v>0.30818356613232756</v>
      </c>
      <c r="J14" s="346" t="s">
        <v>2</v>
      </c>
      <c r="L14" s="173"/>
      <c r="M14" s="173"/>
      <c r="N14" s="173"/>
      <c r="O14" s="173"/>
      <c r="P14" s="173"/>
    </row>
    <row r="15" spans="1:19" ht="17.399999999999999" customHeight="1" x14ac:dyDescent="0.3">
      <c r="A15" s="7"/>
      <c r="B15" s="425"/>
      <c r="C15" s="262" t="s">
        <v>70</v>
      </c>
      <c r="D15" s="300" t="s">
        <v>2</v>
      </c>
      <c r="E15" s="88">
        <v>-0.33332322391901048</v>
      </c>
      <c r="F15" s="88">
        <v>1.2173543171942502</v>
      </c>
      <c r="G15" s="89">
        <v>-0.5997695140158843</v>
      </c>
      <c r="H15" s="88" t="s">
        <v>2</v>
      </c>
      <c r="I15" s="88">
        <v>-0.1146848190225277</v>
      </c>
      <c r="J15" s="346" t="s">
        <v>2</v>
      </c>
      <c r="L15" s="173"/>
      <c r="M15" s="173"/>
      <c r="N15" s="173"/>
      <c r="O15" s="173"/>
      <c r="P15" s="173"/>
    </row>
    <row r="16" spans="1:19" ht="17.399999999999999" customHeight="1" x14ac:dyDescent="0.3">
      <c r="A16" s="7"/>
      <c r="B16" s="425"/>
      <c r="C16" s="262" t="s">
        <v>71</v>
      </c>
      <c r="D16" s="300" t="s">
        <v>2</v>
      </c>
      <c r="E16" s="88">
        <v>-6.6041066858796516E-2</v>
      </c>
      <c r="F16" s="88">
        <v>2.4051267316381075E-2</v>
      </c>
      <c r="G16" s="89">
        <v>0.27046269869768191</v>
      </c>
      <c r="H16" s="88" t="s">
        <v>2</v>
      </c>
      <c r="I16" s="88">
        <v>-1.5399987601241283E-2</v>
      </c>
      <c r="J16" s="346" t="s">
        <v>2</v>
      </c>
      <c r="L16" s="173"/>
      <c r="M16" s="173"/>
      <c r="N16" s="173"/>
      <c r="O16" s="173"/>
      <c r="P16" s="173"/>
    </row>
    <row r="17" spans="1:16" ht="17.399999999999999" customHeight="1" x14ac:dyDescent="0.3">
      <c r="A17" s="7"/>
      <c r="B17" s="425"/>
      <c r="C17" s="262" t="s">
        <v>72</v>
      </c>
      <c r="D17" s="300" t="s">
        <v>2</v>
      </c>
      <c r="E17" s="88">
        <v>9.400850502717395E-2</v>
      </c>
      <c r="F17" s="88">
        <v>-0.32280208271771604</v>
      </c>
      <c r="G17" s="89">
        <v>-4.0420408471308122E-2</v>
      </c>
      <c r="H17" s="88" t="s">
        <v>2</v>
      </c>
      <c r="I17" s="88">
        <v>4.2540502932114199E-2</v>
      </c>
      <c r="J17" s="346" t="s">
        <v>2</v>
      </c>
      <c r="L17" s="173"/>
      <c r="M17" s="173"/>
      <c r="N17" s="173"/>
      <c r="O17" s="173"/>
      <c r="P17" s="173"/>
    </row>
    <row r="18" spans="1:16" ht="17.399999999999999" customHeight="1" x14ac:dyDescent="0.3">
      <c r="A18" s="7"/>
      <c r="B18" s="426"/>
      <c r="C18" s="62" t="s">
        <v>149</v>
      </c>
      <c r="D18" s="91" t="s">
        <v>2</v>
      </c>
      <c r="E18" s="92">
        <v>6.8673834066194983E-2</v>
      </c>
      <c r="F18" s="92">
        <v>8.4094450212583771E-2</v>
      </c>
      <c r="G18" s="93">
        <v>7.9010346748496829E-2</v>
      </c>
      <c r="H18" s="92" t="s">
        <v>2</v>
      </c>
      <c r="I18" s="92">
        <v>-4.484752288676952E-3</v>
      </c>
      <c r="J18" s="347" t="s">
        <v>2</v>
      </c>
      <c r="L18" s="173"/>
      <c r="M18" s="173"/>
      <c r="N18" s="173"/>
      <c r="O18" s="173"/>
      <c r="P18" s="348"/>
    </row>
    <row r="19" spans="1:16" x14ac:dyDescent="0.3">
      <c r="A19" s="7"/>
      <c r="B19" s="286"/>
      <c r="C19" s="290"/>
      <c r="D19" s="294"/>
      <c r="E19" s="288"/>
      <c r="F19" s="288"/>
      <c r="G19" s="288"/>
      <c r="H19" s="288"/>
      <c r="I19" s="288"/>
    </row>
    <row r="20" spans="1:16" ht="15.75" customHeight="1" x14ac:dyDescent="0.3">
      <c r="A20" s="7"/>
      <c r="B20" s="432" t="s">
        <v>198</v>
      </c>
      <c r="C20" s="432"/>
      <c r="D20" s="432"/>
      <c r="E20" s="432"/>
      <c r="F20" s="432"/>
      <c r="G20" s="432"/>
      <c r="H20" s="432"/>
      <c r="I20" s="432"/>
      <c r="J20" s="432"/>
    </row>
    <row r="21" spans="1:16" ht="27.6" customHeight="1" x14ac:dyDescent="0.3">
      <c r="B21" s="421" t="s">
        <v>145</v>
      </c>
      <c r="C21" s="421"/>
      <c r="D21" s="421"/>
      <c r="E21" s="421"/>
      <c r="F21" s="421"/>
      <c r="G21" s="421"/>
      <c r="H21" s="421"/>
      <c r="I21" s="421"/>
      <c r="J21" s="421"/>
      <c r="K21" s="95"/>
      <c r="L21" s="95"/>
      <c r="M21" s="95"/>
    </row>
    <row r="22" spans="1:16" ht="42.6" customHeight="1" x14ac:dyDescent="0.3">
      <c r="B22" s="421" t="s">
        <v>205</v>
      </c>
      <c r="C22" s="421"/>
      <c r="D22" s="421"/>
      <c r="E22" s="421"/>
      <c r="F22" s="421"/>
      <c r="G22" s="421"/>
      <c r="H22" s="421"/>
      <c r="I22" s="421"/>
      <c r="J22" s="421"/>
    </row>
    <row r="23" spans="1:16" ht="15" customHeight="1" x14ac:dyDescent="0.3">
      <c r="B23" s="421" t="s">
        <v>140</v>
      </c>
      <c r="C23" s="421"/>
      <c r="D23" s="421"/>
      <c r="E23" s="421"/>
      <c r="F23" s="421"/>
      <c r="G23" s="421"/>
      <c r="H23" s="421"/>
      <c r="I23" s="421"/>
      <c r="J23" s="421"/>
    </row>
  </sheetData>
  <mergeCells count="6">
    <mergeCell ref="B23:J23"/>
    <mergeCell ref="B5:B11"/>
    <mergeCell ref="B12:B18"/>
    <mergeCell ref="B20:J20"/>
    <mergeCell ref="B21:J21"/>
    <mergeCell ref="B22:J22"/>
  </mergeCells>
  <pageMargins left="0.23622047244094488" right="0.23622047244094488" top="0.39370078740157483" bottom="0.39370078740157483" header="0.31496062992125984" footer="0.31496062992125984"/>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B31"/>
  <sheetViews>
    <sheetView zoomScale="90" zoomScaleNormal="90" workbookViewId="0"/>
  </sheetViews>
  <sheetFormatPr defaultColWidth="8.88671875" defaultRowHeight="14.4" x14ac:dyDescent="0.3"/>
  <cols>
    <col min="1" max="1" width="9.109375" style="5" customWidth="1"/>
    <col min="2" max="2" width="9.6640625" style="5" customWidth="1"/>
    <col min="3" max="3" width="21.6640625" style="5" customWidth="1"/>
    <col min="4" max="14" width="9.33203125" style="5" customWidth="1"/>
    <col min="15" max="15" width="9.109375" style="5" customWidth="1"/>
    <col min="16" max="16384" width="8.88671875" style="8"/>
  </cols>
  <sheetData>
    <row r="2" spans="1:28" ht="17.25" customHeight="1" x14ac:dyDescent="0.3">
      <c r="B2" s="295" t="s">
        <v>124</v>
      </c>
      <c r="C2" s="7"/>
      <c r="D2" s="7"/>
      <c r="E2" s="7"/>
      <c r="F2" s="7"/>
      <c r="G2" s="7"/>
      <c r="H2" s="7"/>
      <c r="I2" s="309"/>
      <c r="J2" s="310"/>
      <c r="K2" s="7"/>
      <c r="L2" s="7"/>
      <c r="M2" s="7"/>
      <c r="Q2" s="295"/>
    </row>
    <row r="3" spans="1:28" ht="17.25" customHeight="1" x14ac:dyDescent="0.3">
      <c r="B3" s="283"/>
    </row>
    <row r="4" spans="1:28" x14ac:dyDescent="0.3">
      <c r="B4" s="9"/>
      <c r="C4" s="10" t="s">
        <v>66</v>
      </c>
      <c r="D4" s="12">
        <v>2010</v>
      </c>
      <c r="E4" s="12">
        <v>2011</v>
      </c>
      <c r="F4" s="12">
        <v>2012</v>
      </c>
      <c r="G4" s="12">
        <v>2013</v>
      </c>
      <c r="H4" s="13">
        <v>2014</v>
      </c>
      <c r="I4" s="13">
        <v>2015</v>
      </c>
      <c r="J4" s="13">
        <v>2016</v>
      </c>
      <c r="K4" s="13">
        <v>2017</v>
      </c>
      <c r="L4" s="13">
        <v>2018</v>
      </c>
      <c r="M4" s="13">
        <v>2019</v>
      </c>
      <c r="N4" s="14">
        <v>2020</v>
      </c>
    </row>
    <row r="5" spans="1:28" x14ac:dyDescent="0.3">
      <c r="A5" s="7"/>
      <c r="B5" s="424" t="s">
        <v>73</v>
      </c>
      <c r="C5" s="15" t="s">
        <v>74</v>
      </c>
      <c r="D5" s="144">
        <v>2955</v>
      </c>
      <c r="E5" s="144">
        <v>2904</v>
      </c>
      <c r="F5" s="68">
        <v>2941</v>
      </c>
      <c r="G5" s="144">
        <v>2741</v>
      </c>
      <c r="H5" s="144">
        <v>2840</v>
      </c>
      <c r="I5" s="144">
        <v>3091</v>
      </c>
      <c r="J5" s="144">
        <v>3378</v>
      </c>
      <c r="K5" s="68">
        <v>3325</v>
      </c>
      <c r="L5" s="144">
        <v>3723</v>
      </c>
      <c r="M5" s="67">
        <v>3779</v>
      </c>
      <c r="N5" s="333" t="s">
        <v>2</v>
      </c>
      <c r="AB5" s="6"/>
    </row>
    <row r="6" spans="1:28" x14ac:dyDescent="0.3">
      <c r="A6" s="7"/>
      <c r="B6" s="425"/>
      <c r="C6" s="40" t="s">
        <v>133</v>
      </c>
      <c r="D6" s="70">
        <v>1134</v>
      </c>
      <c r="E6" s="70">
        <v>1152</v>
      </c>
      <c r="F6" s="71">
        <v>1208</v>
      </c>
      <c r="G6" s="70">
        <v>1278</v>
      </c>
      <c r="H6" s="70">
        <v>1269</v>
      </c>
      <c r="I6" s="70">
        <v>1394</v>
      </c>
      <c r="J6" s="70">
        <v>1475</v>
      </c>
      <c r="K6" s="71" t="s">
        <v>2</v>
      </c>
      <c r="L6" s="70">
        <v>1471</v>
      </c>
      <c r="M6" s="70">
        <v>1528</v>
      </c>
      <c r="N6" s="331" t="s">
        <v>2</v>
      </c>
    </row>
    <row r="7" spans="1:28" x14ac:dyDescent="0.3">
      <c r="A7" s="7"/>
      <c r="B7" s="425"/>
      <c r="C7" s="44" t="s">
        <v>75</v>
      </c>
      <c r="D7" s="70">
        <v>414</v>
      </c>
      <c r="E7" s="70">
        <v>418</v>
      </c>
      <c r="F7" s="71">
        <v>425</v>
      </c>
      <c r="G7" s="70">
        <v>379</v>
      </c>
      <c r="H7" s="70">
        <v>391</v>
      </c>
      <c r="I7" s="70">
        <v>455</v>
      </c>
      <c r="J7" s="70">
        <v>519</v>
      </c>
      <c r="K7" s="71" t="s">
        <v>2</v>
      </c>
      <c r="L7" s="70">
        <v>606</v>
      </c>
      <c r="M7" s="70">
        <v>615</v>
      </c>
      <c r="N7" s="331" t="s">
        <v>2</v>
      </c>
    </row>
    <row r="8" spans="1:28" x14ac:dyDescent="0.3">
      <c r="A8" s="7"/>
      <c r="B8" s="425"/>
      <c r="C8" s="44" t="s">
        <v>76</v>
      </c>
      <c r="D8" s="70">
        <v>186</v>
      </c>
      <c r="E8" s="70">
        <v>194</v>
      </c>
      <c r="F8" s="71">
        <v>185</v>
      </c>
      <c r="G8" s="70">
        <v>155</v>
      </c>
      <c r="H8" s="70">
        <v>164</v>
      </c>
      <c r="I8" s="70">
        <v>169</v>
      </c>
      <c r="J8" s="70">
        <v>211</v>
      </c>
      <c r="K8" s="71" t="s">
        <v>2</v>
      </c>
      <c r="L8" s="70">
        <v>203</v>
      </c>
      <c r="M8" s="70">
        <v>223</v>
      </c>
      <c r="N8" s="331" t="s">
        <v>2</v>
      </c>
    </row>
    <row r="9" spans="1:28" x14ac:dyDescent="0.3">
      <c r="A9" s="7"/>
      <c r="B9" s="425"/>
      <c r="C9" s="40" t="s">
        <v>134</v>
      </c>
      <c r="D9" s="70">
        <v>54</v>
      </c>
      <c r="E9" s="70">
        <v>63</v>
      </c>
      <c r="F9" s="71">
        <v>67</v>
      </c>
      <c r="G9" s="70">
        <v>45</v>
      </c>
      <c r="H9" s="70">
        <v>57</v>
      </c>
      <c r="I9" s="70">
        <v>60</v>
      </c>
      <c r="J9" s="70">
        <v>59</v>
      </c>
      <c r="K9" s="71" t="s">
        <v>2</v>
      </c>
      <c r="L9" s="70">
        <v>62</v>
      </c>
      <c r="M9" s="70">
        <v>72</v>
      </c>
      <c r="N9" s="331" t="s">
        <v>2</v>
      </c>
    </row>
    <row r="10" spans="1:28" x14ac:dyDescent="0.3">
      <c r="A10" s="7"/>
      <c r="B10" s="425"/>
      <c r="C10" s="44" t="s">
        <v>77</v>
      </c>
      <c r="D10" s="70">
        <v>85</v>
      </c>
      <c r="E10" s="70">
        <v>84</v>
      </c>
      <c r="F10" s="71">
        <v>67</v>
      </c>
      <c r="G10" s="70">
        <v>52</v>
      </c>
      <c r="H10" s="70">
        <v>83</v>
      </c>
      <c r="I10" s="70">
        <v>63</v>
      </c>
      <c r="J10" s="70">
        <v>74</v>
      </c>
      <c r="K10" s="71" t="s">
        <v>2</v>
      </c>
      <c r="L10" s="70">
        <v>88</v>
      </c>
      <c r="M10" s="70">
        <v>107</v>
      </c>
      <c r="N10" s="331" t="s">
        <v>2</v>
      </c>
    </row>
    <row r="11" spans="1:28" x14ac:dyDescent="0.3">
      <c r="A11" s="7"/>
      <c r="B11" s="425"/>
      <c r="C11" s="44" t="s">
        <v>78</v>
      </c>
      <c r="D11" s="70">
        <v>91</v>
      </c>
      <c r="E11" s="70">
        <v>76</v>
      </c>
      <c r="F11" s="71">
        <v>103</v>
      </c>
      <c r="G11" s="70">
        <v>89</v>
      </c>
      <c r="H11" s="70">
        <v>79</v>
      </c>
      <c r="I11" s="70">
        <v>78</v>
      </c>
      <c r="J11" s="70">
        <v>91</v>
      </c>
      <c r="K11" s="71" t="s">
        <v>2</v>
      </c>
      <c r="L11" s="70">
        <v>119</v>
      </c>
      <c r="M11" s="70">
        <v>113</v>
      </c>
      <c r="N11" s="331" t="s">
        <v>2</v>
      </c>
    </row>
    <row r="12" spans="1:28" x14ac:dyDescent="0.3">
      <c r="A12" s="7"/>
      <c r="B12" s="425"/>
      <c r="C12" s="40" t="s">
        <v>79</v>
      </c>
      <c r="D12" s="67">
        <v>713</v>
      </c>
      <c r="E12" s="67">
        <v>688</v>
      </c>
      <c r="F12" s="75">
        <v>723</v>
      </c>
      <c r="G12" s="67">
        <v>760</v>
      </c>
      <c r="H12" s="67">
        <v>851</v>
      </c>
      <c r="I12" s="67">
        <v>816</v>
      </c>
      <c r="J12" s="67">
        <v>936</v>
      </c>
      <c r="K12" s="75">
        <v>1147</v>
      </c>
      <c r="L12" s="67">
        <v>1169</v>
      </c>
      <c r="M12" s="67">
        <v>1091</v>
      </c>
      <c r="N12" s="332" t="s">
        <v>2</v>
      </c>
    </row>
    <row r="13" spans="1:28" x14ac:dyDescent="0.3">
      <c r="A13" s="7"/>
      <c r="B13" s="425"/>
      <c r="C13" s="44" t="s">
        <v>80</v>
      </c>
      <c r="D13" s="70">
        <v>105</v>
      </c>
      <c r="E13" s="70">
        <v>86</v>
      </c>
      <c r="F13" s="71">
        <v>90</v>
      </c>
      <c r="G13" s="70">
        <v>102</v>
      </c>
      <c r="H13" s="70">
        <v>97</v>
      </c>
      <c r="I13" s="70">
        <v>92</v>
      </c>
      <c r="J13" s="70">
        <v>116</v>
      </c>
      <c r="K13" s="71">
        <v>125</v>
      </c>
      <c r="L13" s="70">
        <v>105</v>
      </c>
      <c r="M13" s="70">
        <v>106</v>
      </c>
      <c r="N13" s="331" t="s">
        <v>2</v>
      </c>
    </row>
    <row r="14" spans="1:28" x14ac:dyDescent="0.3">
      <c r="A14" s="7"/>
      <c r="B14" s="425"/>
      <c r="C14" s="44" t="s">
        <v>81</v>
      </c>
      <c r="D14" s="70">
        <v>126</v>
      </c>
      <c r="E14" s="70">
        <v>137</v>
      </c>
      <c r="F14" s="71">
        <v>138</v>
      </c>
      <c r="G14" s="70">
        <v>175</v>
      </c>
      <c r="H14" s="70">
        <v>199</v>
      </c>
      <c r="I14" s="70">
        <v>174</v>
      </c>
      <c r="J14" s="70">
        <v>178</v>
      </c>
      <c r="K14" s="71">
        <v>220</v>
      </c>
      <c r="L14" s="70">
        <v>208</v>
      </c>
      <c r="M14" s="70">
        <v>201</v>
      </c>
      <c r="N14" s="331" t="s">
        <v>2</v>
      </c>
    </row>
    <row r="15" spans="1:28" x14ac:dyDescent="0.3">
      <c r="A15" s="7"/>
      <c r="B15" s="425"/>
      <c r="C15" s="44" t="s">
        <v>82</v>
      </c>
      <c r="D15" s="70">
        <v>94</v>
      </c>
      <c r="E15" s="70">
        <v>88</v>
      </c>
      <c r="F15" s="71">
        <v>88</v>
      </c>
      <c r="G15" s="70">
        <v>78.354345746199996</v>
      </c>
      <c r="H15" s="70">
        <v>58</v>
      </c>
      <c r="I15" s="70">
        <v>63</v>
      </c>
      <c r="J15" s="70">
        <v>87</v>
      </c>
      <c r="K15" s="71">
        <v>149</v>
      </c>
      <c r="L15" s="70">
        <v>134</v>
      </c>
      <c r="M15" s="70">
        <v>128</v>
      </c>
      <c r="N15" s="331" t="s">
        <v>2</v>
      </c>
    </row>
    <row r="16" spans="1:28" x14ac:dyDescent="0.3">
      <c r="A16" s="7"/>
      <c r="B16" s="425"/>
      <c r="C16" s="44" t="s">
        <v>83</v>
      </c>
      <c r="D16" s="70">
        <v>109</v>
      </c>
      <c r="E16" s="70">
        <v>130</v>
      </c>
      <c r="F16" s="71">
        <v>155</v>
      </c>
      <c r="G16" s="70">
        <v>172</v>
      </c>
      <c r="H16" s="70">
        <v>221</v>
      </c>
      <c r="I16" s="70">
        <v>219</v>
      </c>
      <c r="J16" s="70">
        <v>267</v>
      </c>
      <c r="K16" s="71">
        <v>298</v>
      </c>
      <c r="L16" s="70">
        <v>333</v>
      </c>
      <c r="M16" s="70">
        <v>290</v>
      </c>
      <c r="N16" s="331" t="s">
        <v>2</v>
      </c>
    </row>
    <row r="17" spans="1:14" x14ac:dyDescent="0.3">
      <c r="A17" s="7"/>
      <c r="B17" s="425"/>
      <c r="C17" s="44" t="s">
        <v>84</v>
      </c>
      <c r="D17" s="70">
        <v>35</v>
      </c>
      <c r="E17" s="70">
        <v>24</v>
      </c>
      <c r="F17" s="71">
        <v>35</v>
      </c>
      <c r="G17" s="70">
        <v>33</v>
      </c>
      <c r="H17" s="70">
        <v>44</v>
      </c>
      <c r="I17" s="70">
        <v>29</v>
      </c>
      <c r="J17" s="70">
        <v>42</v>
      </c>
      <c r="K17" s="71">
        <v>47</v>
      </c>
      <c r="L17" s="70">
        <v>47</v>
      </c>
      <c r="M17" s="70">
        <v>53</v>
      </c>
      <c r="N17" s="331" t="s">
        <v>2</v>
      </c>
    </row>
    <row r="18" spans="1:14" x14ac:dyDescent="0.3">
      <c r="A18" s="7"/>
      <c r="B18" s="425"/>
      <c r="C18" s="44" t="s">
        <v>85</v>
      </c>
      <c r="D18" s="70">
        <v>48</v>
      </c>
      <c r="E18" s="70">
        <v>29</v>
      </c>
      <c r="F18" s="71">
        <v>21</v>
      </c>
      <c r="G18" s="70">
        <v>20</v>
      </c>
      <c r="H18" s="70">
        <v>25</v>
      </c>
      <c r="I18" s="70">
        <v>15</v>
      </c>
      <c r="J18" s="70">
        <v>21</v>
      </c>
      <c r="K18" s="71">
        <v>45</v>
      </c>
      <c r="L18" s="70">
        <v>39</v>
      </c>
      <c r="M18" s="70">
        <v>27</v>
      </c>
      <c r="N18" s="331" t="s">
        <v>2</v>
      </c>
    </row>
    <row r="19" spans="1:14" x14ac:dyDescent="0.3">
      <c r="A19" s="7"/>
      <c r="B19" s="425"/>
      <c r="C19" s="40" t="s">
        <v>86</v>
      </c>
      <c r="D19" s="67">
        <v>601</v>
      </c>
      <c r="E19" s="67">
        <v>559</v>
      </c>
      <c r="F19" s="75">
        <v>502</v>
      </c>
      <c r="G19" s="67">
        <v>573</v>
      </c>
      <c r="H19" s="67">
        <v>580</v>
      </c>
      <c r="I19" s="67">
        <v>609</v>
      </c>
      <c r="J19" s="67">
        <v>719</v>
      </c>
      <c r="K19" s="75">
        <v>719</v>
      </c>
      <c r="L19" s="67">
        <v>822</v>
      </c>
      <c r="M19" s="67">
        <v>754</v>
      </c>
      <c r="N19" s="331" t="s">
        <v>2</v>
      </c>
    </row>
    <row r="20" spans="1:14" x14ac:dyDescent="0.3">
      <c r="A20" s="7"/>
      <c r="B20" s="425"/>
      <c r="C20" s="45" t="s">
        <v>87</v>
      </c>
      <c r="D20" s="70">
        <v>231</v>
      </c>
      <c r="E20" s="70">
        <v>216</v>
      </c>
      <c r="F20" s="71">
        <v>194</v>
      </c>
      <c r="G20" s="70">
        <v>215</v>
      </c>
      <c r="H20" s="70">
        <v>239</v>
      </c>
      <c r="I20" s="70">
        <v>235</v>
      </c>
      <c r="J20" s="70">
        <v>262</v>
      </c>
      <c r="K20" s="71">
        <v>273</v>
      </c>
      <c r="L20" s="70">
        <v>270</v>
      </c>
      <c r="M20" s="70">
        <v>289</v>
      </c>
      <c r="N20" s="331" t="s">
        <v>2</v>
      </c>
    </row>
    <row r="21" spans="1:14" x14ac:dyDescent="0.3">
      <c r="A21" s="7"/>
      <c r="B21" s="425"/>
      <c r="C21" s="44" t="s">
        <v>88</v>
      </c>
      <c r="D21" s="70">
        <v>120</v>
      </c>
      <c r="E21" s="70">
        <v>102</v>
      </c>
      <c r="F21" s="71">
        <v>98</v>
      </c>
      <c r="G21" s="70">
        <v>117</v>
      </c>
      <c r="H21" s="70">
        <v>100</v>
      </c>
      <c r="I21" s="70">
        <v>136</v>
      </c>
      <c r="J21" s="70">
        <v>136</v>
      </c>
      <c r="K21" s="71">
        <v>132</v>
      </c>
      <c r="L21" s="70">
        <v>144</v>
      </c>
      <c r="M21" s="70">
        <v>136</v>
      </c>
      <c r="N21" s="331" t="s">
        <v>2</v>
      </c>
    </row>
    <row r="22" spans="1:14" x14ac:dyDescent="0.3">
      <c r="A22" s="7"/>
      <c r="B22" s="425"/>
      <c r="C22" s="44" t="s">
        <v>89</v>
      </c>
      <c r="D22" s="70">
        <v>50</v>
      </c>
      <c r="E22" s="70">
        <v>41</v>
      </c>
      <c r="F22" s="71">
        <v>36</v>
      </c>
      <c r="G22" s="70">
        <v>31</v>
      </c>
      <c r="H22" s="70">
        <v>34</v>
      </c>
      <c r="I22" s="70">
        <v>46</v>
      </c>
      <c r="J22" s="70">
        <v>39</v>
      </c>
      <c r="K22" s="71">
        <v>59</v>
      </c>
      <c r="L22" s="70">
        <v>57</v>
      </c>
      <c r="M22" s="70">
        <v>44</v>
      </c>
      <c r="N22" s="331" t="s">
        <v>2</v>
      </c>
    </row>
    <row r="23" spans="1:14" x14ac:dyDescent="0.3">
      <c r="A23" s="7"/>
      <c r="B23" s="425"/>
      <c r="C23" s="44" t="s">
        <v>90</v>
      </c>
      <c r="D23" s="70">
        <v>31</v>
      </c>
      <c r="E23" s="70">
        <v>35</v>
      </c>
      <c r="F23" s="71">
        <v>30</v>
      </c>
      <c r="G23" s="70">
        <v>56</v>
      </c>
      <c r="H23" s="70">
        <v>60</v>
      </c>
      <c r="I23" s="70">
        <v>42</v>
      </c>
      <c r="J23" s="70">
        <v>34</v>
      </c>
      <c r="K23" s="71">
        <v>54</v>
      </c>
      <c r="L23" s="70">
        <v>34</v>
      </c>
      <c r="M23" s="70">
        <v>41</v>
      </c>
      <c r="N23" s="331" t="s">
        <v>2</v>
      </c>
    </row>
    <row r="24" spans="1:14" x14ac:dyDescent="0.3">
      <c r="A24" s="7"/>
      <c r="B24" s="425"/>
      <c r="C24" s="40" t="s">
        <v>91</v>
      </c>
      <c r="D24" s="67">
        <v>54</v>
      </c>
      <c r="E24" s="67">
        <v>55</v>
      </c>
      <c r="F24" s="75">
        <v>57</v>
      </c>
      <c r="G24" s="67">
        <v>52</v>
      </c>
      <c r="H24" s="67">
        <v>46</v>
      </c>
      <c r="I24" s="67">
        <v>59</v>
      </c>
      <c r="J24" s="67">
        <v>50</v>
      </c>
      <c r="K24" s="75">
        <v>74</v>
      </c>
      <c r="L24" s="67">
        <v>111</v>
      </c>
      <c r="M24" s="67">
        <v>132</v>
      </c>
      <c r="N24" s="332" t="s">
        <v>2</v>
      </c>
    </row>
    <row r="25" spans="1:14" x14ac:dyDescent="0.3">
      <c r="A25" s="7"/>
      <c r="B25" s="425"/>
      <c r="C25" s="40" t="s">
        <v>102</v>
      </c>
      <c r="D25" s="67">
        <v>41</v>
      </c>
      <c r="E25" s="67">
        <v>56</v>
      </c>
      <c r="F25" s="75">
        <v>59</v>
      </c>
      <c r="G25" s="67">
        <v>86</v>
      </c>
      <c r="H25" s="67">
        <v>73</v>
      </c>
      <c r="I25" s="67">
        <v>55</v>
      </c>
      <c r="J25" s="67">
        <v>86</v>
      </c>
      <c r="K25" s="75">
        <v>62</v>
      </c>
      <c r="L25" s="67">
        <v>72</v>
      </c>
      <c r="M25" s="67">
        <v>86</v>
      </c>
      <c r="N25" s="332" t="s">
        <v>2</v>
      </c>
    </row>
    <row r="26" spans="1:14" x14ac:dyDescent="0.3">
      <c r="B26" s="426"/>
      <c r="C26" s="62" t="s">
        <v>92</v>
      </c>
      <c r="D26" s="76">
        <v>4364</v>
      </c>
      <c r="E26" s="77">
        <v>4262</v>
      </c>
      <c r="F26" s="78">
        <v>4282</v>
      </c>
      <c r="G26" s="77">
        <v>4350</v>
      </c>
      <c r="H26" s="77">
        <v>4390</v>
      </c>
      <c r="I26" s="77">
        <v>4629</v>
      </c>
      <c r="J26" s="77">
        <v>5169</v>
      </c>
      <c r="K26" s="78">
        <v>5328</v>
      </c>
      <c r="L26" s="77">
        <v>5897</v>
      </c>
      <c r="M26" s="77">
        <v>5842</v>
      </c>
      <c r="N26" s="334" t="s">
        <v>2</v>
      </c>
    </row>
    <row r="27" spans="1:14" x14ac:dyDescent="0.3">
      <c r="B27" s="286"/>
      <c r="C27" s="290"/>
      <c r="D27" s="395">
        <f>D24+D25</f>
        <v>95</v>
      </c>
      <c r="E27" s="395">
        <f t="shared" ref="E27:M27" si="0">E24+E25</f>
        <v>111</v>
      </c>
      <c r="F27" s="395">
        <f t="shared" si="0"/>
        <v>116</v>
      </c>
      <c r="G27" s="395">
        <f t="shared" si="0"/>
        <v>138</v>
      </c>
      <c r="H27" s="395">
        <f t="shared" si="0"/>
        <v>119</v>
      </c>
      <c r="I27" s="395">
        <f t="shared" si="0"/>
        <v>114</v>
      </c>
      <c r="J27" s="395">
        <f t="shared" si="0"/>
        <v>136</v>
      </c>
      <c r="K27" s="395">
        <f t="shared" si="0"/>
        <v>136</v>
      </c>
      <c r="L27" s="395">
        <f t="shared" si="0"/>
        <v>183</v>
      </c>
      <c r="M27" s="395">
        <f t="shared" si="0"/>
        <v>218</v>
      </c>
      <c r="N27" s="67"/>
    </row>
    <row r="28" spans="1:14" x14ac:dyDescent="0.3">
      <c r="B28" s="460" t="s">
        <v>199</v>
      </c>
      <c r="C28" s="460"/>
      <c r="D28" s="460"/>
      <c r="E28" s="460"/>
      <c r="F28" s="460"/>
      <c r="G28" s="460"/>
      <c r="H28" s="460"/>
      <c r="I28" s="460"/>
      <c r="J28" s="460"/>
      <c r="K28" s="460"/>
      <c r="L28" s="460"/>
      <c r="M28" s="460"/>
      <c r="N28" s="460"/>
    </row>
    <row r="29" spans="1:14" ht="14.4" customHeight="1" x14ac:dyDescent="0.3">
      <c r="B29" s="421" t="s">
        <v>146</v>
      </c>
      <c r="C29" s="421"/>
      <c r="D29" s="421"/>
      <c r="E29" s="421"/>
      <c r="F29" s="421"/>
      <c r="G29" s="421"/>
      <c r="H29" s="421"/>
      <c r="I29" s="421"/>
      <c r="J29" s="421"/>
      <c r="K29" s="421"/>
      <c r="L29" s="421"/>
      <c r="M29" s="421"/>
      <c r="N29" s="421"/>
    </row>
    <row r="30" spans="1:14" ht="45" customHeight="1" x14ac:dyDescent="0.3">
      <c r="B30" s="421" t="s">
        <v>204</v>
      </c>
      <c r="C30" s="421"/>
      <c r="D30" s="421"/>
      <c r="E30" s="421"/>
      <c r="F30" s="421"/>
      <c r="G30" s="421"/>
      <c r="H30" s="421"/>
      <c r="I30" s="421"/>
      <c r="J30" s="421"/>
      <c r="K30" s="421"/>
      <c r="L30" s="421"/>
      <c r="M30" s="421"/>
      <c r="N30" s="421"/>
    </row>
    <row r="31" spans="1:14" x14ac:dyDescent="0.3">
      <c r="B31" s="419" t="s">
        <v>147</v>
      </c>
      <c r="C31" s="419"/>
      <c r="D31" s="419"/>
      <c r="E31" s="419"/>
      <c r="F31" s="419"/>
      <c r="G31" s="419"/>
      <c r="H31" s="419"/>
      <c r="I31" s="419"/>
      <c r="J31" s="419"/>
      <c r="K31" s="419"/>
      <c r="L31" s="419"/>
      <c r="M31" s="419"/>
      <c r="N31" s="419"/>
    </row>
  </sheetData>
  <mergeCells count="5">
    <mergeCell ref="B5:B26"/>
    <mergeCell ref="B30:N30"/>
    <mergeCell ref="B28:N28"/>
    <mergeCell ref="B31:N31"/>
    <mergeCell ref="B29:N29"/>
  </mergeCells>
  <pageMargins left="0.23622047244094488" right="0.23622047244094488"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zoomScaleNormal="100" workbookViewId="0"/>
  </sheetViews>
  <sheetFormatPr defaultColWidth="8.88671875" defaultRowHeight="14.4" x14ac:dyDescent="0.3"/>
  <cols>
    <col min="1" max="8" width="9.109375" style="277" customWidth="1"/>
    <col min="9" max="9" width="22" style="277" customWidth="1"/>
    <col min="10" max="17" width="9.109375" style="273" customWidth="1"/>
    <col min="18" max="16384" width="8.88671875" style="273"/>
  </cols>
  <sheetData>
    <row r="1" spans="1:9" ht="31.2" x14ac:dyDescent="0.6">
      <c r="A1" s="282" t="s">
        <v>135</v>
      </c>
    </row>
    <row r="2" spans="1:9" s="281" customFormat="1" ht="13.2" customHeight="1" x14ac:dyDescent="0.3">
      <c r="A2" s="279"/>
      <c r="B2" s="280"/>
      <c r="C2" s="280"/>
      <c r="D2" s="280"/>
      <c r="E2" s="280"/>
      <c r="F2" s="280"/>
      <c r="G2" s="280"/>
      <c r="H2" s="280"/>
      <c r="I2" s="280"/>
    </row>
    <row r="3" spans="1:9" s="281" customFormat="1" ht="19.2" customHeight="1" x14ac:dyDescent="0.3">
      <c r="A3" s="280"/>
      <c r="B3" s="278" t="s">
        <v>0</v>
      </c>
      <c r="C3" s="278"/>
      <c r="D3" s="278"/>
      <c r="E3" s="278"/>
      <c r="F3" s="278"/>
      <c r="G3" s="278"/>
      <c r="H3" s="278"/>
      <c r="I3" s="278"/>
    </row>
    <row r="4" spans="1:9" s="281" customFormat="1" ht="19.2" customHeight="1" x14ac:dyDescent="0.3">
      <c r="A4" s="280"/>
      <c r="B4" s="278" t="s">
        <v>4</v>
      </c>
      <c r="C4" s="278"/>
      <c r="D4" s="278"/>
      <c r="E4" s="278"/>
      <c r="F4" s="278"/>
      <c r="G4" s="278"/>
      <c r="H4" s="278"/>
      <c r="I4" s="278"/>
    </row>
    <row r="5" spans="1:9" s="281" customFormat="1" ht="19.2" customHeight="1" x14ac:dyDescent="0.3">
      <c r="A5" s="280"/>
      <c r="B5" s="278" t="s">
        <v>128</v>
      </c>
      <c r="C5" s="278"/>
      <c r="D5" s="278"/>
      <c r="E5" s="278"/>
      <c r="F5" s="278"/>
      <c r="G5" s="278"/>
      <c r="H5" s="278"/>
      <c r="I5" s="278"/>
    </row>
    <row r="6" spans="1:9" s="281" customFormat="1" ht="19.2" customHeight="1" x14ac:dyDescent="0.3">
      <c r="A6" s="280"/>
      <c r="B6" s="278" t="s">
        <v>130</v>
      </c>
      <c r="C6" s="278"/>
      <c r="D6" s="278"/>
      <c r="E6" s="278"/>
      <c r="F6" s="278"/>
      <c r="G6" s="278"/>
      <c r="H6" s="278"/>
      <c r="I6" s="278"/>
    </row>
    <row r="7" spans="1:9" s="281" customFormat="1" ht="19.2" customHeight="1" x14ac:dyDescent="0.3">
      <c r="A7" s="280"/>
      <c r="B7" s="278" t="s">
        <v>109</v>
      </c>
      <c r="C7" s="278"/>
      <c r="D7" s="278"/>
      <c r="E7" s="278"/>
      <c r="F7" s="278"/>
      <c r="G7" s="278"/>
      <c r="H7" s="278"/>
      <c r="I7" s="278"/>
    </row>
    <row r="8" spans="1:9" s="281" customFormat="1" ht="19.2" customHeight="1" x14ac:dyDescent="0.3">
      <c r="A8" s="280"/>
      <c r="B8" s="278" t="s">
        <v>112</v>
      </c>
      <c r="C8" s="278"/>
      <c r="D8" s="278"/>
      <c r="E8" s="278"/>
      <c r="F8" s="278"/>
      <c r="G8" s="278"/>
      <c r="H8" s="278"/>
      <c r="I8" s="278"/>
    </row>
    <row r="9" spans="1:9" s="281" customFormat="1" ht="19.2" customHeight="1" x14ac:dyDescent="0.3">
      <c r="A9" s="280"/>
      <c r="B9" s="278" t="s">
        <v>108</v>
      </c>
      <c r="C9" s="278"/>
      <c r="D9" s="278"/>
      <c r="E9" s="278"/>
      <c r="F9" s="278"/>
      <c r="G9" s="278"/>
      <c r="H9" s="278"/>
      <c r="I9" s="278"/>
    </row>
    <row r="10" spans="1:9" s="281" customFormat="1" ht="19.2" customHeight="1" x14ac:dyDescent="0.3">
      <c r="A10" s="280"/>
      <c r="B10" s="278" t="s">
        <v>97</v>
      </c>
      <c r="C10" s="278"/>
      <c r="D10" s="278"/>
      <c r="E10" s="278"/>
      <c r="F10" s="278"/>
      <c r="G10" s="278"/>
      <c r="H10" s="278"/>
      <c r="I10" s="278"/>
    </row>
    <row r="11" spans="1:9" s="281" customFormat="1" ht="19.2" customHeight="1" x14ac:dyDescent="0.3">
      <c r="A11" s="280"/>
      <c r="B11" s="278" t="s">
        <v>129</v>
      </c>
      <c r="C11" s="278"/>
      <c r="D11" s="278"/>
      <c r="E11" s="278"/>
      <c r="F11" s="278"/>
      <c r="G11" s="278"/>
      <c r="H11" s="278"/>
      <c r="I11" s="278"/>
    </row>
    <row r="12" spans="1:9" s="281" customFormat="1" ht="19.2" customHeight="1" x14ac:dyDescent="0.3">
      <c r="A12" s="280"/>
      <c r="B12" s="278" t="s">
        <v>99</v>
      </c>
      <c r="C12" s="278"/>
      <c r="D12" s="278"/>
      <c r="E12" s="278"/>
      <c r="F12" s="278"/>
      <c r="G12" s="278"/>
      <c r="H12" s="278"/>
      <c r="I12" s="278"/>
    </row>
    <row r="13" spans="1:9" s="281" customFormat="1" ht="19.2" customHeight="1" x14ac:dyDescent="0.3">
      <c r="A13" s="280"/>
      <c r="B13" s="278" t="s">
        <v>100</v>
      </c>
      <c r="C13" s="278"/>
      <c r="D13" s="278"/>
      <c r="E13" s="278"/>
      <c r="F13" s="278"/>
      <c r="G13" s="278"/>
      <c r="H13" s="278"/>
      <c r="I13" s="278"/>
    </row>
    <row r="14" spans="1:9" s="281" customFormat="1" ht="19.2" customHeight="1" x14ac:dyDescent="0.3">
      <c r="A14" s="280"/>
      <c r="B14" s="278" t="s">
        <v>101</v>
      </c>
      <c r="C14" s="278"/>
      <c r="D14" s="278"/>
      <c r="E14" s="278"/>
      <c r="F14" s="278"/>
      <c r="G14" s="278"/>
      <c r="H14" s="278"/>
      <c r="I14" s="278"/>
    </row>
    <row r="15" spans="1:9" s="281" customFormat="1" ht="19.2" customHeight="1" x14ac:dyDescent="0.3">
      <c r="A15" s="280"/>
      <c r="B15" s="278" t="s">
        <v>121</v>
      </c>
      <c r="C15" s="278"/>
      <c r="D15" s="278"/>
      <c r="E15" s="278"/>
      <c r="F15" s="278"/>
      <c r="G15" s="278"/>
      <c r="H15" s="278"/>
      <c r="I15" s="278"/>
    </row>
    <row r="16" spans="1:9" s="281" customFormat="1" ht="19.2" customHeight="1" x14ac:dyDescent="0.3">
      <c r="A16" s="280"/>
      <c r="B16" s="278" t="s">
        <v>122</v>
      </c>
      <c r="C16" s="278"/>
      <c r="D16" s="278"/>
      <c r="E16" s="278"/>
      <c r="F16" s="278"/>
      <c r="G16" s="278"/>
      <c r="H16" s="278"/>
      <c r="I16" s="278"/>
    </row>
    <row r="17" spans="1:10" s="281" customFormat="1" ht="19.2" customHeight="1" x14ac:dyDescent="0.3">
      <c r="A17" s="280"/>
      <c r="B17" s="278" t="s">
        <v>123</v>
      </c>
      <c r="C17" s="278"/>
      <c r="D17" s="278"/>
      <c r="E17" s="278"/>
      <c r="F17" s="278"/>
      <c r="G17" s="278"/>
      <c r="H17" s="278"/>
      <c r="I17" s="278"/>
    </row>
    <row r="18" spans="1:10" s="281" customFormat="1" ht="19.2" customHeight="1" x14ac:dyDescent="0.3">
      <c r="A18" s="280"/>
      <c r="B18" s="278" t="s">
        <v>124</v>
      </c>
      <c r="C18" s="278"/>
      <c r="D18" s="278"/>
      <c r="E18" s="278"/>
      <c r="F18" s="278"/>
      <c r="G18" s="278"/>
      <c r="H18" s="278"/>
      <c r="I18" s="278"/>
    </row>
    <row r="19" spans="1:10" s="281" customFormat="1" ht="19.2" customHeight="1" x14ac:dyDescent="0.3">
      <c r="A19" s="280"/>
      <c r="B19" s="278" t="s">
        <v>125</v>
      </c>
      <c r="C19" s="278"/>
      <c r="D19" s="278"/>
      <c r="E19" s="278"/>
      <c r="F19" s="278"/>
      <c r="G19" s="278"/>
      <c r="H19" s="278"/>
      <c r="I19" s="278"/>
    </row>
    <row r="20" spans="1:10" s="281" customFormat="1" ht="19.2" customHeight="1" x14ac:dyDescent="0.3">
      <c r="A20" s="280"/>
      <c r="B20" s="278" t="s">
        <v>126</v>
      </c>
      <c r="C20" s="278"/>
      <c r="D20" s="278"/>
      <c r="E20" s="278"/>
      <c r="F20" s="278"/>
      <c r="G20" s="278"/>
      <c r="H20" s="278"/>
      <c r="I20" s="278"/>
    </row>
    <row r="21" spans="1:10" s="281" customFormat="1" ht="19.2" customHeight="1" x14ac:dyDescent="0.3">
      <c r="A21" s="280"/>
      <c r="B21" s="278" t="s">
        <v>127</v>
      </c>
      <c r="C21" s="278"/>
      <c r="D21" s="278"/>
      <c r="E21" s="278"/>
      <c r="F21" s="278"/>
      <c r="G21" s="278"/>
      <c r="H21" s="278"/>
      <c r="I21" s="278"/>
    </row>
    <row r="22" spans="1:10" x14ac:dyDescent="0.3">
      <c r="B22" s="278" t="s">
        <v>161</v>
      </c>
      <c r="C22" s="278"/>
      <c r="D22" s="278"/>
      <c r="E22" s="278"/>
      <c r="F22" s="278"/>
      <c r="G22" s="278"/>
      <c r="H22" s="278"/>
      <c r="I22" s="278"/>
    </row>
    <row r="23" spans="1:10" x14ac:dyDescent="0.3">
      <c r="B23" s="278" t="s">
        <v>162</v>
      </c>
      <c r="C23" s="278"/>
      <c r="D23" s="278"/>
      <c r="E23" s="278"/>
      <c r="F23" s="278"/>
      <c r="G23" s="278"/>
      <c r="H23" s="278"/>
      <c r="I23" s="278"/>
    </row>
    <row r="24" spans="1:10" x14ac:dyDescent="0.3">
      <c r="B24" s="278" t="s">
        <v>163</v>
      </c>
      <c r="C24" s="278"/>
      <c r="D24" s="278"/>
      <c r="E24" s="278"/>
      <c r="F24" s="278"/>
      <c r="G24" s="278"/>
      <c r="H24" s="278"/>
      <c r="I24" s="278"/>
    </row>
    <row r="25" spans="1:10" x14ac:dyDescent="0.3">
      <c r="B25" s="278" t="s">
        <v>164</v>
      </c>
      <c r="C25" s="278"/>
      <c r="D25" s="278"/>
      <c r="E25" s="278"/>
      <c r="F25" s="278"/>
      <c r="G25" s="278"/>
      <c r="H25" s="278"/>
      <c r="I25" s="278"/>
    </row>
    <row r="26" spans="1:10" x14ac:dyDescent="0.3">
      <c r="B26" s="278" t="s">
        <v>160</v>
      </c>
      <c r="C26" s="278"/>
      <c r="D26" s="278"/>
      <c r="E26" s="278"/>
      <c r="F26" s="278"/>
      <c r="G26" s="278"/>
      <c r="H26" s="278"/>
    </row>
    <row r="27" spans="1:10" x14ac:dyDescent="0.3">
      <c r="B27" s="278" t="s">
        <v>165</v>
      </c>
      <c r="C27" s="278"/>
      <c r="D27" s="278"/>
      <c r="E27" s="278"/>
      <c r="F27" s="278"/>
      <c r="G27" s="278"/>
      <c r="H27" s="278"/>
    </row>
    <row r="28" spans="1:10" x14ac:dyDescent="0.3">
      <c r="B28" s="278" t="s">
        <v>167</v>
      </c>
      <c r="C28" s="278"/>
      <c r="D28" s="278"/>
      <c r="E28" s="278"/>
      <c r="F28" s="278"/>
      <c r="G28" s="278"/>
      <c r="H28" s="278"/>
    </row>
    <row r="29" spans="1:10" ht="18" x14ac:dyDescent="0.3">
      <c r="B29" s="278" t="s">
        <v>168</v>
      </c>
      <c r="C29" s="278"/>
      <c r="D29" s="278"/>
      <c r="E29" s="278"/>
      <c r="F29" s="278"/>
      <c r="G29" s="278"/>
      <c r="H29" s="278"/>
      <c r="J29" s="295"/>
    </row>
    <row r="30" spans="1:10" x14ac:dyDescent="0.3">
      <c r="B30" s="278" t="s">
        <v>169</v>
      </c>
      <c r="C30" s="278"/>
      <c r="D30" s="278"/>
      <c r="E30" s="278"/>
      <c r="F30" s="278"/>
      <c r="G30" s="278"/>
      <c r="H30" s="278"/>
    </row>
    <row r="31" spans="1:10" x14ac:dyDescent="0.3">
      <c r="B31" s="278" t="s">
        <v>170</v>
      </c>
      <c r="C31" s="278"/>
      <c r="D31" s="278"/>
      <c r="E31" s="278"/>
      <c r="F31" s="278"/>
      <c r="G31" s="278"/>
      <c r="H31" s="278"/>
    </row>
    <row r="32" spans="1:10" x14ac:dyDescent="0.3">
      <c r="B32" s="278" t="s">
        <v>171</v>
      </c>
      <c r="C32" s="278"/>
      <c r="D32" s="278"/>
      <c r="E32" s="278"/>
      <c r="F32" s="278"/>
      <c r="G32" s="278"/>
      <c r="H32" s="278"/>
    </row>
    <row r="33" spans="2:9" x14ac:dyDescent="0.3">
      <c r="B33" s="278" t="s">
        <v>172</v>
      </c>
      <c r="C33" s="278"/>
      <c r="D33" s="278"/>
      <c r="E33" s="278"/>
      <c r="F33" s="278"/>
      <c r="G33" s="278"/>
      <c r="H33" s="278"/>
    </row>
    <row r="34" spans="2:9" x14ac:dyDescent="0.3">
      <c r="B34" s="278" t="s">
        <v>173</v>
      </c>
      <c r="C34" s="278"/>
      <c r="D34" s="278"/>
      <c r="E34" s="278"/>
      <c r="F34" s="278"/>
      <c r="G34" s="278"/>
      <c r="H34" s="278"/>
    </row>
    <row r="35" spans="2:9" x14ac:dyDescent="0.3">
      <c r="B35" s="278" t="s">
        <v>174</v>
      </c>
      <c r="C35" s="278"/>
      <c r="D35" s="278"/>
      <c r="E35" s="278"/>
      <c r="F35" s="278"/>
      <c r="G35" s="278"/>
      <c r="H35" s="278"/>
    </row>
    <row r="36" spans="2:9" x14ac:dyDescent="0.3">
      <c r="B36" s="278" t="s">
        <v>175</v>
      </c>
      <c r="C36" s="278"/>
      <c r="D36" s="278"/>
      <c r="E36" s="278"/>
      <c r="F36" s="278"/>
      <c r="G36" s="278"/>
      <c r="H36" s="278"/>
    </row>
    <row r="37" spans="2:9" x14ac:dyDescent="0.3">
      <c r="B37" s="278" t="s">
        <v>176</v>
      </c>
      <c r="C37" s="278"/>
      <c r="D37" s="278"/>
      <c r="E37" s="278"/>
      <c r="F37" s="278"/>
      <c r="G37" s="278"/>
      <c r="H37" s="278"/>
      <c r="I37" s="278"/>
    </row>
    <row r="38" spans="2:9" x14ac:dyDescent="0.3">
      <c r="B38" s="278" t="s">
        <v>177</v>
      </c>
      <c r="C38" s="278"/>
      <c r="D38" s="278"/>
      <c r="E38" s="278"/>
      <c r="F38" s="278"/>
      <c r="G38" s="278"/>
      <c r="H38" s="278"/>
      <c r="I38" s="278"/>
    </row>
    <row r="39" spans="2:9" x14ac:dyDescent="0.3">
      <c r="B39" s="278" t="s">
        <v>166</v>
      </c>
      <c r="C39" s="278"/>
      <c r="D39" s="278"/>
      <c r="E39" s="278"/>
      <c r="F39" s="278"/>
      <c r="G39" s="278"/>
      <c r="H39" s="278"/>
      <c r="I39" s="278"/>
    </row>
    <row r="40" spans="2:9" x14ac:dyDescent="0.3">
      <c r="B40" s="278"/>
      <c r="C40" s="278"/>
      <c r="D40" s="278"/>
      <c r="E40" s="278"/>
      <c r="F40" s="278"/>
      <c r="G40" s="278"/>
      <c r="H40" s="278"/>
      <c r="I40" s="278"/>
    </row>
  </sheetData>
  <hyperlinks>
    <hyperlink ref="B3" location="'1_ Summary'!A1" display="Table 1: Summary of key economic indicators for the tourism industry and year-over-year change" xr:uid="{00000000-0004-0000-0100-000000000000}"/>
    <hyperlink ref="B4" location="'2_Revenue by Sector '!A1" display="Table 2: Tourism revenue and year-over-year change by sector" xr:uid="{00000000-0004-0000-0100-000001000000}"/>
    <hyperlink ref="B6" location="'4_Room Revenue by Com. '!A1" display="Table 4: Accommodation room revenue by community" xr:uid="{00000000-0004-0000-0100-000003000000}"/>
    <hyperlink ref="B7" location="'5_GDP by Sector'!A1" display="Table 5: Tourism GDP using 2012 dollars and year-over-year change by sector" xr:uid="{00000000-0004-0000-0100-000004000000}"/>
    <hyperlink ref="B8" location="'6_Indexed GDP by Sector'!A1" display="Table 6: Comparing GDP of tourism sectors using an index (2012 = 100)" xr:uid="{00000000-0004-0000-0100-000005000000}"/>
    <hyperlink ref="B9" location="'7_GDP by Primary Resource'!A1" display="Table 7: Comparing GDP of BC primary resource industries (2012 = 100)" xr:uid="{00000000-0004-0000-0100-000006000000}"/>
    <hyperlink ref="B10" location="'8_Tourism Price Index'!A1" display="Table 8: Tourism Price Index (TPI)" xr:uid="{00000000-0004-0000-0100-000007000000}"/>
    <hyperlink ref="B11" location="'9_Establishment by Size'!A1" display="Table 9: Tourism establishments and year-over-year Change by business size" xr:uid="{00000000-0004-0000-0100-000008000000}"/>
    <hyperlink ref="B12" location="'10_Establisment by Sector'!A1" display="Table 10: Tourism establishments and year-over-year change by sector" xr:uid="{00000000-0004-0000-0100-000009000000}"/>
    <hyperlink ref="B13" location="'11_Establishment by Region'!A1" display="Table 11: Tourism establishments and year-over-year change by region" xr:uid="{00000000-0004-0000-0100-00000A000000}"/>
    <hyperlink ref="B14" location="'12_Employment by Sector'!A1" display="Table 12: Tourism employment and year-over-year change by sector" xr:uid="{00000000-0004-0000-0100-00000B000000}"/>
    <hyperlink ref="B15" location="'13_Wages + Salaries by Sector'!A1" display="Table 13: Tourism wages and salaries and year-over-year change by sector" xr:uid="{00000000-0004-0000-0100-00000D000000}"/>
    <hyperlink ref="B16" location="'14_Domestic Visitor Volume'!A1" display="Table 14: Domestic visitor volume and year-over-year change by market of origin" xr:uid="{00000000-0004-0000-0100-00000F000000}"/>
    <hyperlink ref="B17" location="'15_Domestic Expenditures'!A1" display="Table 15: Domestic visitor expenditures and year-over-year change by market of origin" xr:uid="{00000000-0004-0000-0100-000010000000}"/>
    <hyperlink ref="B18" location="'16_Int. Visitor Volume'!A1" display="Table 16: International visitor volume by market of origin" xr:uid="{00000000-0004-0000-0100-000011000000}"/>
    <hyperlink ref="B19" location="'17_Int. Volume % Change '!A1" display="Table 17: International visitor volume year-over-year change by market of origin" xr:uid="{00000000-0004-0000-0100-000012000000}"/>
    <hyperlink ref="B20" location="'18_Int. Expenditures'!A1" display="Table 18: International visitor expenditures by market of origin" xr:uid="{00000000-0004-0000-0100-000013000000}"/>
    <hyperlink ref="B21" location="'19_Int. Expenditures % Change'!A1" display="Table 19: International visitor expenditures year-over-year change by market of origin" xr:uid="{00000000-0004-0000-0100-000014000000}"/>
    <hyperlink ref="B5" location="'3_Export Revenue '!A1" display="Table 3: Comparing export revenues for BC's primary commodities in millions" xr:uid="{0A8989FD-C7B0-44F9-B3EF-659B61939BEF}"/>
    <hyperlink ref="B22" location="'2_Revenue by Sector '!A1" display="Figure 1: Overall tourism revenve and Year-over-Year Change (2010 TO 2020)" xr:uid="{6B75F137-15CB-4F6D-8BD0-1A7D7672A6D2}"/>
    <hyperlink ref="B23" location="'2_Revenue by Sector '!A1" display="Figure 2: Tourism revenue growth rates by sector (2010 TO 2020)" xr:uid="{5784FBE0-5689-4ED4-BCA2-0F9EF620F312}"/>
    <hyperlink ref="B24" location="'3_Export Revenue '!A1" display="Figure 3: Export revenue from British Columbia's primary recource commodities (2010 TO 2020)" xr:uid="{0A8B8490-E14E-44B5-A26E-7C02EF047C2B}"/>
    <hyperlink ref="B25" location="'4_Room Revenue by Com. '!A1" display="Figure 4: Overall MRDT community room revenue and Year-over-Year percent change (2010 TO 2020)" xr:uid="{27A08F0F-DC09-49A9-96AA-757E15FBA8CA}"/>
    <hyperlink ref="B26" location="'5_GDP by Sector'!A1" display="Figure 5: Real GDP by sector (2010 to 2020)" xr:uid="{3944F031-E51C-4C17-BE2A-1DAE591520AE}"/>
    <hyperlink ref="B27" location="'6_Indexed GDP by Sector'!A1" display="Figure 6: Real GDP by Index (2010 TO 2020)" xr:uid="{275C5D04-F811-4A67-8A2D-B586C32D7D89}"/>
    <hyperlink ref="B28" location="'7_GDP by Primary Resource'!A1" display="Figure 7: Real GDP by primary resource industry (2009 TO 2019)" xr:uid="{B8217B75-6899-4067-B4C3-FE91B6619CF6}"/>
    <hyperlink ref="B30" location="'8_Tourism Price Index'!A1" display="Figure 8: Tourism Price Index (TPI) (2010 to 2020)" xr:uid="{4E142903-E3E7-42CA-8C42-18DDC3864C9A}"/>
    <hyperlink ref="B31" location="'9_Establishment by Size'!A1" display="Figure 9: Tourism businesses by size (2010 to 2020)" xr:uid="{64E5608C-42FF-4726-AD77-5AD8C754B45C}"/>
    <hyperlink ref="B32" location="'10_Establisment by Sector'!A1" display="Figure 10: Tourism business growth rates by sector (2010 to 2020)" xr:uid="{4D1DED9F-7A78-4D76-A28D-46C448298CAD}"/>
    <hyperlink ref="B33" location="'11_Establishment by Region'!A1" display="Figure 11: Tourism business growth rates by region (2010 to 2020)" xr:uid="{B129E729-2222-43CF-87C0-530FF04CAB74}"/>
    <hyperlink ref="B34" location="'12_Employment by Sector'!A1" display="Figure 12: Tourism employment by sector (2010 to 2020)" xr:uid="{183BE333-AD6D-4F8E-822C-FE86D8EC65D3}"/>
    <hyperlink ref="B35" location="'13_Wages &amp; Salaries by Sector'!A1" display="Figure 13: Wages and salaries paid in the industry (2010 to 2020)" xr:uid="{3C43F73C-4F05-4BFD-A95B-DBF8ABED59AC}"/>
    <hyperlink ref="B36" location="'14_Domestic Visitor Volume'!A1" display="Figure 14: Domestic visitor volume by market of origin (2014 to 2020)" xr:uid="{F46BFBDD-4DB0-4DAF-A6ED-FF2F051333A8}"/>
    <hyperlink ref="B37" location="'15_Domestic Expenditures'!A1" display="Figure 15: Domestic visitor expenditures by market of origin (2014 to 2020)" xr:uid="{13A47B80-2563-4BE7-A8F5-98F907FA264D}"/>
    <hyperlink ref="B38" location="'16_Int. Visitor Volume'!A1" display="Figure 16:  International visitor volume by market of origin (2010 TO 2020)" xr:uid="{B8045584-A773-4E07-93F7-7C9659CBEA0C}"/>
    <hyperlink ref="B39" location="'18_Int. Expenditures'!A1" display="Figure 17: International visitor expenditure by market of origin (2010 to 2020)" xr:uid="{20580F16-3A77-433A-AB3B-5CB30A8ABA86}"/>
    <hyperlink ref="B29" location="'7_GDP by Primary Resource'!A1" display="Figure 8: Comparing Real GDP Index by primary resource industry (2010 to 2020)" xr:uid="{048087BE-CD67-4016-B864-FF8670CD3E12}"/>
  </hyperlinks>
  <pageMargins left="0.7" right="0.7" top="0.75" bottom="0.75" header="0.3" footer="0.3"/>
  <pageSetup scale="85"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Y31"/>
  <sheetViews>
    <sheetView zoomScale="90" zoomScaleNormal="90" workbookViewId="0"/>
  </sheetViews>
  <sheetFormatPr defaultColWidth="9.109375" defaultRowHeight="14.4" x14ac:dyDescent="0.3"/>
  <cols>
    <col min="1" max="1" width="9.109375" style="5"/>
    <col min="2" max="2" width="9.6640625" style="5" customWidth="1"/>
    <col min="3" max="3" width="21.6640625" style="5" customWidth="1"/>
    <col min="4" max="14" width="9.33203125" style="5" customWidth="1"/>
    <col min="15" max="20" width="9.109375" style="5"/>
    <col min="21" max="16384" width="9.109375" style="8"/>
  </cols>
  <sheetData>
    <row r="2" spans="1:25" ht="17.25" customHeight="1" x14ac:dyDescent="0.3">
      <c r="B2" s="295" t="s">
        <v>125</v>
      </c>
      <c r="C2" s="7"/>
      <c r="D2" s="7"/>
      <c r="E2" s="7"/>
      <c r="F2" s="7"/>
      <c r="G2" s="7"/>
      <c r="H2" s="7"/>
      <c r="I2" s="7"/>
      <c r="J2" s="7"/>
      <c r="K2" s="7"/>
      <c r="L2" s="7"/>
      <c r="M2" s="7"/>
    </row>
    <row r="3" spans="1:25" ht="17.25" customHeight="1" x14ac:dyDescent="0.3">
      <c r="B3" s="284"/>
      <c r="C3" s="50"/>
    </row>
    <row r="4" spans="1:25" x14ac:dyDescent="0.3">
      <c r="A4" s="51"/>
      <c r="B4" s="9"/>
      <c r="C4" s="10" t="s">
        <v>66</v>
      </c>
      <c r="D4" s="12">
        <v>2010</v>
      </c>
      <c r="E4" s="12">
        <v>2011</v>
      </c>
      <c r="F4" s="12">
        <v>2012</v>
      </c>
      <c r="G4" s="12">
        <v>2013</v>
      </c>
      <c r="H4" s="13">
        <v>2014</v>
      </c>
      <c r="I4" s="13">
        <v>2015</v>
      </c>
      <c r="J4" s="13">
        <v>2016</v>
      </c>
      <c r="K4" s="13">
        <v>2017</v>
      </c>
      <c r="L4" s="13">
        <v>2018</v>
      </c>
      <c r="M4" s="13">
        <v>2019</v>
      </c>
      <c r="N4" s="14">
        <v>2020</v>
      </c>
    </row>
    <row r="5" spans="1:25" x14ac:dyDescent="0.3">
      <c r="A5" s="51"/>
      <c r="B5" s="425" t="s">
        <v>93</v>
      </c>
      <c r="C5" s="40" t="s">
        <v>74</v>
      </c>
      <c r="D5" s="52">
        <v>1.9343661905138587E-2</v>
      </c>
      <c r="E5" s="52">
        <v>-1.7545305442602133E-2</v>
      </c>
      <c r="F5" s="53">
        <v>1.2879692877838522E-2</v>
      </c>
      <c r="G5" s="18" t="s">
        <v>2</v>
      </c>
      <c r="H5" s="18">
        <v>3.6226332494254221E-2</v>
      </c>
      <c r="I5" s="18">
        <v>8.8213842546146282E-2</v>
      </c>
      <c r="J5" s="17">
        <v>9.3015490314803717E-2</v>
      </c>
      <c r="K5" s="54">
        <v>-1.5720956657064522E-2</v>
      </c>
      <c r="L5" s="18" t="s">
        <v>2</v>
      </c>
      <c r="M5" s="55">
        <v>1.4973447137963669E-2</v>
      </c>
      <c r="N5" s="340" t="s">
        <v>2</v>
      </c>
      <c r="Q5" s="173"/>
      <c r="R5" s="173"/>
      <c r="S5" s="173"/>
      <c r="T5" s="173"/>
      <c r="U5" s="6"/>
      <c r="V5" s="6"/>
      <c r="W5" s="6"/>
      <c r="X5" s="6"/>
      <c r="Y5" s="6"/>
    </row>
    <row r="6" spans="1:25" x14ac:dyDescent="0.3">
      <c r="A6" s="51"/>
      <c r="B6" s="425"/>
      <c r="C6" s="40" t="s">
        <v>133</v>
      </c>
      <c r="D6" s="56">
        <v>-1.7018572807507848E-2</v>
      </c>
      <c r="E6" s="56">
        <v>1.616484915972527E-2</v>
      </c>
      <c r="F6" s="57">
        <v>4.8520832851285833E-2</v>
      </c>
      <c r="G6" s="24" t="s">
        <v>2</v>
      </c>
      <c r="H6" s="24">
        <v>-6.9661865998748018E-3</v>
      </c>
      <c r="I6" s="23">
        <v>9.8762512808386438E-2</v>
      </c>
      <c r="J6" s="23">
        <v>5.8106169296987087E-2</v>
      </c>
      <c r="K6" s="58" t="s">
        <v>2</v>
      </c>
      <c r="L6" s="24" t="s">
        <v>2</v>
      </c>
      <c r="M6" s="59">
        <v>3.9313487711849504E-2</v>
      </c>
      <c r="N6" s="338" t="s">
        <v>2</v>
      </c>
      <c r="Q6" s="173"/>
      <c r="R6" s="173"/>
      <c r="S6" s="173"/>
      <c r="T6" s="173"/>
      <c r="U6" s="6"/>
      <c r="V6" s="6"/>
      <c r="W6" s="6"/>
      <c r="X6" s="6"/>
      <c r="Y6" s="6"/>
    </row>
    <row r="7" spans="1:25" x14ac:dyDescent="0.3">
      <c r="A7" s="51"/>
      <c r="B7" s="425"/>
      <c r="C7" s="44" t="s">
        <v>75</v>
      </c>
      <c r="D7" s="56">
        <v>0.10314163688067435</v>
      </c>
      <c r="E7" s="56">
        <v>9.698678649801229E-3</v>
      </c>
      <c r="F7" s="57">
        <v>1.6567618124289751E-2</v>
      </c>
      <c r="G7" s="24" t="s">
        <v>2</v>
      </c>
      <c r="H7" s="24">
        <v>3.0335003956739603E-2</v>
      </c>
      <c r="I7" s="24">
        <v>0.16487455197132617</v>
      </c>
      <c r="J7" s="23">
        <v>0.1406593406593406</v>
      </c>
      <c r="K7" s="58" t="s">
        <v>2</v>
      </c>
      <c r="L7" s="24" t="s">
        <v>2</v>
      </c>
      <c r="M7" s="59">
        <v>1.454960914472192E-2</v>
      </c>
      <c r="N7" s="338" t="s">
        <v>2</v>
      </c>
      <c r="Q7" s="173"/>
      <c r="R7" s="173"/>
      <c r="S7" s="173"/>
      <c r="T7" s="173"/>
      <c r="U7" s="6"/>
      <c r="V7" s="6"/>
      <c r="W7" s="6"/>
      <c r="X7" s="6"/>
      <c r="Y7" s="6"/>
    </row>
    <row r="8" spans="1:25" x14ac:dyDescent="0.3">
      <c r="A8" s="51"/>
      <c r="B8" s="425"/>
      <c r="C8" s="44" t="s">
        <v>76</v>
      </c>
      <c r="D8" s="56">
        <v>0.25732639798007728</v>
      </c>
      <c r="E8" s="56">
        <v>4.691565999029601E-2</v>
      </c>
      <c r="F8" s="57">
        <v>-4.5255320257423293E-2</v>
      </c>
      <c r="G8" s="24" t="s">
        <v>2</v>
      </c>
      <c r="H8" s="24">
        <v>5.9508408796895118E-2</v>
      </c>
      <c r="I8" s="24">
        <v>3.1746031746031855E-2</v>
      </c>
      <c r="J8" s="23">
        <v>0.24852071005917153</v>
      </c>
      <c r="K8" s="58" t="s">
        <v>2</v>
      </c>
      <c r="L8" s="24" t="s">
        <v>2</v>
      </c>
      <c r="M8" s="59">
        <v>9.7038010168548405E-2</v>
      </c>
      <c r="N8" s="338" t="s">
        <v>2</v>
      </c>
      <c r="Q8" s="173"/>
      <c r="R8" s="173"/>
      <c r="S8" s="173"/>
      <c r="T8" s="173"/>
      <c r="U8" s="6"/>
      <c r="V8" s="6"/>
      <c r="W8" s="6"/>
      <c r="X8" s="6"/>
      <c r="Y8" s="6"/>
    </row>
    <row r="9" spans="1:25" x14ac:dyDescent="0.3">
      <c r="A9" s="51"/>
      <c r="B9" s="425"/>
      <c r="C9" s="40" t="s">
        <v>134</v>
      </c>
      <c r="D9" s="56">
        <v>-0.10464859213295108</v>
      </c>
      <c r="E9" s="56">
        <v>0.16122009842672957</v>
      </c>
      <c r="F9" s="57">
        <v>5.942635364464266E-2</v>
      </c>
      <c r="G9" s="24" t="s">
        <v>2</v>
      </c>
      <c r="H9" s="24">
        <v>0.26829268292682928</v>
      </c>
      <c r="I9" s="24">
        <v>4.8951048951048959E-2</v>
      </c>
      <c r="J9" s="23">
        <v>-1.6666666666666718E-2</v>
      </c>
      <c r="K9" s="58" t="s">
        <v>2</v>
      </c>
      <c r="L9" s="24" t="s">
        <v>2</v>
      </c>
      <c r="M9" s="59">
        <v>0.16240401915495961</v>
      </c>
      <c r="N9" s="338" t="s">
        <v>2</v>
      </c>
      <c r="Q9" s="173"/>
      <c r="R9" s="173"/>
      <c r="S9" s="173"/>
      <c r="T9" s="173"/>
      <c r="U9" s="6"/>
      <c r="V9" s="6"/>
      <c r="W9" s="6"/>
      <c r="X9" s="6"/>
      <c r="Y9" s="6"/>
    </row>
    <row r="10" spans="1:25" x14ac:dyDescent="0.3">
      <c r="A10" s="51"/>
      <c r="B10" s="425"/>
      <c r="C10" s="44" t="s">
        <v>77</v>
      </c>
      <c r="D10" s="56">
        <v>0.29810877302958594</v>
      </c>
      <c r="E10" s="56">
        <v>-6.3298312934303436E-3</v>
      </c>
      <c r="F10" s="57">
        <v>-0.2048325585304489</v>
      </c>
      <c r="G10" s="24" t="s">
        <v>2</v>
      </c>
      <c r="H10" s="24">
        <v>0.60776699029126213</v>
      </c>
      <c r="I10" s="24">
        <v>-0.23913043478260865</v>
      </c>
      <c r="J10" s="23">
        <v>0.17460317460317465</v>
      </c>
      <c r="K10" s="58" t="s">
        <v>2</v>
      </c>
      <c r="L10" s="24" t="s">
        <v>2</v>
      </c>
      <c r="M10" s="59">
        <v>0.21708196981402783</v>
      </c>
      <c r="N10" s="338" t="s">
        <v>2</v>
      </c>
      <c r="Q10" s="173"/>
      <c r="R10" s="173"/>
      <c r="S10" s="173"/>
      <c r="T10" s="173"/>
      <c r="U10" s="6"/>
      <c r="V10" s="6"/>
      <c r="W10" s="6"/>
      <c r="X10" s="6"/>
      <c r="Y10" s="6"/>
    </row>
    <row r="11" spans="1:25" x14ac:dyDescent="0.3">
      <c r="A11" s="51"/>
      <c r="B11" s="425"/>
      <c r="C11" s="44" t="s">
        <v>78</v>
      </c>
      <c r="D11" s="56">
        <v>-0.22525927202098472</v>
      </c>
      <c r="E11" s="56">
        <v>-0.16764096023308361</v>
      </c>
      <c r="F11" s="57">
        <v>0.3542319395055189</v>
      </c>
      <c r="G11" s="24" t="s">
        <v>2</v>
      </c>
      <c r="H11" s="24">
        <v>-0.11672278338945008</v>
      </c>
      <c r="I11" s="24">
        <v>-8.8945362134689177E-3</v>
      </c>
      <c r="J11" s="23">
        <v>0.16666666666666674</v>
      </c>
      <c r="K11" s="58" t="s">
        <v>2</v>
      </c>
      <c r="L11" s="24" t="s">
        <v>2</v>
      </c>
      <c r="M11" s="59">
        <v>-5.262026006945586E-2</v>
      </c>
      <c r="N11" s="338" t="s">
        <v>2</v>
      </c>
      <c r="Q11" s="173"/>
      <c r="R11" s="173"/>
      <c r="S11" s="173"/>
      <c r="T11" s="173"/>
      <c r="U11" s="6"/>
      <c r="V11" s="6"/>
      <c r="W11" s="6"/>
      <c r="X11" s="6"/>
      <c r="Y11" s="6"/>
    </row>
    <row r="12" spans="1:25" x14ac:dyDescent="0.3">
      <c r="A12" s="51"/>
      <c r="B12" s="425"/>
      <c r="C12" s="40" t="s">
        <v>79</v>
      </c>
      <c r="D12" s="52">
        <v>0.16715763415900331</v>
      </c>
      <c r="E12" s="52">
        <v>-3.4583350838090277E-2</v>
      </c>
      <c r="F12" s="53">
        <v>4.9852517814876096E-2</v>
      </c>
      <c r="G12" s="18" t="s">
        <v>2</v>
      </c>
      <c r="H12" s="18">
        <v>0.11926326399479636</v>
      </c>
      <c r="I12" s="18">
        <v>-4.0466577216800803E-2</v>
      </c>
      <c r="J12" s="17">
        <v>0.14596970792545383</v>
      </c>
      <c r="K12" s="54">
        <v>0.22646823732657362</v>
      </c>
      <c r="L12" s="18" t="s">
        <v>2</v>
      </c>
      <c r="M12" s="55">
        <v>-6.6192848664416104E-2</v>
      </c>
      <c r="N12" s="341" t="s">
        <v>2</v>
      </c>
      <c r="Q12" s="173"/>
      <c r="R12" s="173"/>
      <c r="S12" s="173"/>
      <c r="T12" s="173"/>
      <c r="U12" s="6"/>
      <c r="V12" s="6"/>
      <c r="W12" s="6"/>
      <c r="X12" s="6"/>
      <c r="Y12" s="6"/>
    </row>
    <row r="13" spans="1:25" x14ac:dyDescent="0.3">
      <c r="A13" s="51"/>
      <c r="B13" s="425"/>
      <c r="C13" s="44" t="s">
        <v>80</v>
      </c>
      <c r="D13" s="56">
        <v>0.26146258650664778</v>
      </c>
      <c r="E13" s="56">
        <v>-0.18316018896289432</v>
      </c>
      <c r="F13" s="57">
        <v>4.1117808622151752E-2</v>
      </c>
      <c r="G13" s="24" t="s">
        <v>2</v>
      </c>
      <c r="H13" s="24">
        <v>-5.3360233960426218E-2</v>
      </c>
      <c r="I13" s="24">
        <v>-5.0528112971164107E-2</v>
      </c>
      <c r="J13" s="23">
        <v>0.26637386738662716</v>
      </c>
      <c r="K13" s="58">
        <v>7.7087131840902767E-2</v>
      </c>
      <c r="L13" s="24" t="s">
        <v>2</v>
      </c>
      <c r="M13" s="59">
        <v>9.2616623294459188E-3</v>
      </c>
      <c r="N13" s="338" t="s">
        <v>2</v>
      </c>
      <c r="Q13" s="173"/>
      <c r="R13" s="173"/>
      <c r="S13" s="173"/>
      <c r="T13" s="173"/>
      <c r="U13" s="6"/>
      <c r="V13" s="6"/>
      <c r="W13" s="6"/>
      <c r="X13" s="6"/>
      <c r="Y13" s="6"/>
    </row>
    <row r="14" spans="1:25" x14ac:dyDescent="0.3">
      <c r="A14" s="51"/>
      <c r="B14" s="425"/>
      <c r="C14" s="44" t="s">
        <v>81</v>
      </c>
      <c r="D14" s="56">
        <v>-2.2078388124666226E-2</v>
      </c>
      <c r="E14" s="56">
        <v>9.0137383758904788E-2</v>
      </c>
      <c r="F14" s="57">
        <v>6.4807341835659837E-3</v>
      </c>
      <c r="G14" s="24" t="s">
        <v>2</v>
      </c>
      <c r="H14" s="24">
        <v>0.13349130067230419</v>
      </c>
      <c r="I14" s="24">
        <v>-0.12517025168179308</v>
      </c>
      <c r="J14" s="23">
        <v>2.4367743743906267E-2</v>
      </c>
      <c r="K14" s="58">
        <v>0.2332933150645784</v>
      </c>
      <c r="L14" s="24" t="s">
        <v>2</v>
      </c>
      <c r="M14" s="59">
        <v>-3.4902056773087553E-2</v>
      </c>
      <c r="N14" s="338" t="s">
        <v>2</v>
      </c>
      <c r="Q14" s="173"/>
      <c r="R14" s="173"/>
      <c r="S14" s="173"/>
      <c r="T14" s="173"/>
      <c r="U14" s="6"/>
      <c r="V14" s="6"/>
      <c r="W14" s="6"/>
      <c r="X14" s="6"/>
      <c r="Y14" s="6"/>
    </row>
    <row r="15" spans="1:25" x14ac:dyDescent="0.3">
      <c r="A15" s="51"/>
      <c r="B15" s="425"/>
      <c r="C15" s="44" t="s">
        <v>82</v>
      </c>
      <c r="D15" s="56">
        <v>0.28376399196967816</v>
      </c>
      <c r="E15" s="56">
        <v>-6.6143426960647456E-2</v>
      </c>
      <c r="F15" s="57">
        <v>2.8555078754610719E-4</v>
      </c>
      <c r="G15" s="24" t="s">
        <v>2</v>
      </c>
      <c r="H15" s="24">
        <v>-0.26271367079595975</v>
      </c>
      <c r="I15" s="24">
        <v>8.6071469320448957E-2</v>
      </c>
      <c r="J15" s="23">
        <v>0.38475242608299687</v>
      </c>
      <c r="K15" s="58">
        <v>0.7125030978522584</v>
      </c>
      <c r="L15" s="24" t="s">
        <v>2</v>
      </c>
      <c r="M15" s="59">
        <v>-4.503116447275235E-2</v>
      </c>
      <c r="N15" s="338" t="s">
        <v>2</v>
      </c>
      <c r="Q15" s="173"/>
      <c r="R15" s="173"/>
      <c r="S15" s="173"/>
      <c r="T15" s="173"/>
      <c r="U15" s="6"/>
      <c r="V15" s="6"/>
      <c r="W15" s="6"/>
      <c r="X15" s="6"/>
      <c r="Y15" s="6"/>
    </row>
    <row r="16" spans="1:25" x14ac:dyDescent="0.3">
      <c r="A16" s="51"/>
      <c r="B16" s="425"/>
      <c r="C16" s="44" t="s">
        <v>83</v>
      </c>
      <c r="D16" s="56">
        <v>0.17897698042548593</v>
      </c>
      <c r="E16" s="56">
        <v>0.20036375555728192</v>
      </c>
      <c r="F16" s="57">
        <v>0.19072433260671451</v>
      </c>
      <c r="G16" s="24" t="s">
        <v>2</v>
      </c>
      <c r="H16" s="24">
        <v>0.28434286327382008</v>
      </c>
      <c r="I16" s="24">
        <v>-1.1273305288873159E-2</v>
      </c>
      <c r="J16" s="23">
        <v>0.22365858365900571</v>
      </c>
      <c r="K16" s="58">
        <v>0.11379204183661185</v>
      </c>
      <c r="L16" s="24" t="s">
        <v>2</v>
      </c>
      <c r="M16" s="59">
        <v>-0.1276897000469015</v>
      </c>
      <c r="N16" s="338" t="s">
        <v>2</v>
      </c>
      <c r="Q16" s="173"/>
      <c r="R16" s="173"/>
      <c r="S16" s="173"/>
      <c r="T16" s="173"/>
      <c r="U16" s="6"/>
      <c r="V16" s="6"/>
      <c r="W16" s="6"/>
      <c r="X16" s="6"/>
      <c r="Y16" s="6"/>
    </row>
    <row r="17" spans="1:25" x14ac:dyDescent="0.3">
      <c r="A17" s="51"/>
      <c r="B17" s="425"/>
      <c r="C17" s="44" t="s">
        <v>84</v>
      </c>
      <c r="D17" s="56">
        <v>0.12785955031575758</v>
      </c>
      <c r="E17" s="56">
        <v>-0.32196723547089678</v>
      </c>
      <c r="F17" s="57">
        <v>0.45810433201221978</v>
      </c>
      <c r="G17" s="24" t="s">
        <v>2</v>
      </c>
      <c r="H17" s="24">
        <v>0.31124194173072128</v>
      </c>
      <c r="I17" s="24">
        <v>-0.33166641562218835</v>
      </c>
      <c r="J17" s="23">
        <v>0.44205208729984591</v>
      </c>
      <c r="K17" s="58">
        <v>0.11581877989679712</v>
      </c>
      <c r="L17" s="24" t="s">
        <v>2</v>
      </c>
      <c r="M17" s="59">
        <v>0.12271020518821585</v>
      </c>
      <c r="N17" s="338" t="s">
        <v>2</v>
      </c>
      <c r="Q17" s="173"/>
      <c r="R17" s="173"/>
      <c r="S17" s="173"/>
      <c r="T17" s="173"/>
      <c r="U17" s="6"/>
      <c r="V17" s="6"/>
      <c r="W17" s="6"/>
      <c r="X17" s="6"/>
      <c r="Y17" s="6"/>
    </row>
    <row r="18" spans="1:25" x14ac:dyDescent="0.3">
      <c r="A18" s="51"/>
      <c r="B18" s="425"/>
      <c r="C18" s="44" t="s">
        <v>85</v>
      </c>
      <c r="D18" s="56">
        <v>0.81357725941647629</v>
      </c>
      <c r="E18" s="56">
        <v>-0.38503169823909777</v>
      </c>
      <c r="F18" s="57">
        <v>-0.29581731481333318</v>
      </c>
      <c r="G18" s="24" t="s">
        <v>2</v>
      </c>
      <c r="H18" s="24">
        <v>0.24257965377914625</v>
      </c>
      <c r="I18" s="24">
        <v>-0.37732295826105244</v>
      </c>
      <c r="J18" s="23">
        <v>0.35575086238559472</v>
      </c>
      <c r="K18" s="58">
        <v>1.1208727171160442</v>
      </c>
      <c r="L18" s="24" t="s">
        <v>2</v>
      </c>
      <c r="M18" s="59">
        <v>-0.32546249266002703</v>
      </c>
      <c r="N18" s="338" t="s">
        <v>2</v>
      </c>
      <c r="Q18" s="173"/>
      <c r="R18" s="173"/>
      <c r="S18" s="173"/>
      <c r="T18" s="173"/>
      <c r="U18" s="6"/>
      <c r="V18" s="6"/>
      <c r="W18" s="6"/>
      <c r="X18" s="6"/>
      <c r="Y18" s="6"/>
    </row>
    <row r="19" spans="1:25" x14ac:dyDescent="0.3">
      <c r="A19" s="51"/>
      <c r="B19" s="425"/>
      <c r="C19" s="40" t="s">
        <v>86</v>
      </c>
      <c r="D19" s="52">
        <v>7.9376542406761397E-2</v>
      </c>
      <c r="E19" s="52">
        <v>-6.9094982989292286E-2</v>
      </c>
      <c r="F19" s="53">
        <v>-0.10177145353732453</v>
      </c>
      <c r="G19" s="18" t="s">
        <v>2</v>
      </c>
      <c r="H19" s="18">
        <v>1.2174095757424563E-2</v>
      </c>
      <c r="I19" s="18">
        <v>4.9668874123288242E-2</v>
      </c>
      <c r="J19" s="17">
        <v>0.18191428314892311</v>
      </c>
      <c r="K19" s="54">
        <v>-9.0232821083890968E-6</v>
      </c>
      <c r="L19" s="18" t="s">
        <v>2</v>
      </c>
      <c r="M19" s="55">
        <v>-8.2665959281599921E-2</v>
      </c>
      <c r="N19" s="341" t="s">
        <v>2</v>
      </c>
      <c r="Q19" s="173"/>
      <c r="R19" s="173"/>
      <c r="S19" s="173"/>
      <c r="T19" s="173"/>
      <c r="U19" s="6"/>
      <c r="V19" s="6"/>
      <c r="W19" s="6"/>
      <c r="X19" s="6"/>
      <c r="Y19" s="6"/>
    </row>
    <row r="20" spans="1:25" x14ac:dyDescent="0.3">
      <c r="A20" s="51"/>
      <c r="B20" s="425"/>
      <c r="C20" s="45" t="s">
        <v>87</v>
      </c>
      <c r="D20" s="56">
        <v>-1.898502905307653E-2</v>
      </c>
      <c r="E20" s="56">
        <v>-6.4043827575172574E-2</v>
      </c>
      <c r="F20" s="57">
        <v>-0.10060519280382552</v>
      </c>
      <c r="G20" s="24" t="s">
        <v>2</v>
      </c>
      <c r="H20" s="24">
        <v>0.10863439096338712</v>
      </c>
      <c r="I20" s="24">
        <v>-1.3797606229264958E-2</v>
      </c>
      <c r="J20" s="23">
        <v>0.11432022742895787</v>
      </c>
      <c r="K20" s="58">
        <v>4.0631832860945627E-2</v>
      </c>
      <c r="L20" s="24" t="s">
        <v>2</v>
      </c>
      <c r="M20" s="59">
        <v>7.1898004734026966E-2</v>
      </c>
      <c r="N20" s="338" t="s">
        <v>2</v>
      </c>
      <c r="O20" s="61"/>
      <c r="Q20" s="173"/>
      <c r="R20" s="173"/>
      <c r="S20" s="173"/>
      <c r="T20" s="173"/>
      <c r="U20" s="6"/>
      <c r="V20" s="6"/>
      <c r="W20" s="6"/>
      <c r="X20" s="6"/>
      <c r="Y20" s="6"/>
    </row>
    <row r="21" spans="1:25" x14ac:dyDescent="0.3">
      <c r="A21" s="51"/>
      <c r="B21" s="425"/>
      <c r="C21" s="44" t="s">
        <v>88</v>
      </c>
      <c r="D21" s="56">
        <v>7.7534577060768051E-2</v>
      </c>
      <c r="E21" s="56">
        <v>-0.14759916243754889</v>
      </c>
      <c r="F21" s="57">
        <v>-4.2629449621865545E-2</v>
      </c>
      <c r="G21" s="24" t="s">
        <v>2</v>
      </c>
      <c r="H21" s="24">
        <v>-0.13923597226151763</v>
      </c>
      <c r="I21" s="24">
        <v>0.35224041976471865</v>
      </c>
      <c r="J21" s="23">
        <v>-2.147978307837195E-3</v>
      </c>
      <c r="K21" s="58">
        <v>-2.6793184714988816E-2</v>
      </c>
      <c r="L21" s="24" t="s">
        <v>2</v>
      </c>
      <c r="M21" s="59">
        <v>-5.4505514316331549E-2</v>
      </c>
      <c r="N21" s="338" t="s">
        <v>2</v>
      </c>
      <c r="Q21" s="173"/>
      <c r="R21" s="173"/>
      <c r="S21" s="173"/>
      <c r="T21" s="173"/>
      <c r="U21" s="6"/>
      <c r="V21" s="6"/>
      <c r="W21" s="6"/>
      <c r="X21" s="6"/>
      <c r="Y21" s="6"/>
    </row>
    <row r="22" spans="1:25" x14ac:dyDescent="0.3">
      <c r="A22" s="51"/>
      <c r="B22" s="425"/>
      <c r="C22" s="44" t="s">
        <v>89</v>
      </c>
      <c r="D22" s="56">
        <v>0.1786875741521059</v>
      </c>
      <c r="E22" s="56">
        <v>-0.17526389519643093</v>
      </c>
      <c r="F22" s="57">
        <v>-0.12036575604211475</v>
      </c>
      <c r="G22" s="24" t="s">
        <v>2</v>
      </c>
      <c r="H22" s="24">
        <v>0.10475237560056883</v>
      </c>
      <c r="I22" s="24">
        <v>0.3442406261276667</v>
      </c>
      <c r="J22" s="23">
        <v>-0.14323907027380067</v>
      </c>
      <c r="K22" s="58">
        <v>0.49846192352566487</v>
      </c>
      <c r="L22" s="24" t="s">
        <v>2</v>
      </c>
      <c r="M22" s="59">
        <v>-0.22596636890796584</v>
      </c>
      <c r="N22" s="338" t="s">
        <v>2</v>
      </c>
      <c r="Q22" s="173"/>
      <c r="R22" s="173"/>
      <c r="S22" s="173"/>
      <c r="T22" s="173"/>
      <c r="U22" s="6"/>
      <c r="V22" s="6"/>
      <c r="W22" s="6"/>
      <c r="X22" s="6"/>
      <c r="Y22" s="6"/>
    </row>
    <row r="23" spans="1:25" x14ac:dyDescent="0.3">
      <c r="A23" s="51"/>
      <c r="B23" s="425"/>
      <c r="C23" s="44" t="s">
        <v>90</v>
      </c>
      <c r="D23" s="56">
        <v>0.21633889551350749</v>
      </c>
      <c r="E23" s="56">
        <v>0.14231861262168288</v>
      </c>
      <c r="F23" s="57">
        <v>-0.14457934063553746</v>
      </c>
      <c r="G23" s="24" t="s">
        <v>2</v>
      </c>
      <c r="H23" s="24">
        <v>6.7209463824197568E-2</v>
      </c>
      <c r="I23" s="24">
        <v>-0.28996692873662044</v>
      </c>
      <c r="J23" s="23">
        <v>-0.20609046323029323</v>
      </c>
      <c r="K23" s="58">
        <v>0.60375851177434647</v>
      </c>
      <c r="L23" s="24" t="s">
        <v>2</v>
      </c>
      <c r="M23" s="59">
        <v>0.20609259542017111</v>
      </c>
      <c r="N23" s="338" t="s">
        <v>2</v>
      </c>
      <c r="Q23" s="173"/>
      <c r="R23" s="173"/>
      <c r="S23" s="173"/>
      <c r="T23" s="173"/>
      <c r="U23" s="6"/>
      <c r="V23" s="6"/>
      <c r="W23" s="6"/>
      <c r="X23" s="6"/>
      <c r="Y23" s="6"/>
    </row>
    <row r="24" spans="1:25" x14ac:dyDescent="0.3">
      <c r="A24" s="51"/>
      <c r="B24" s="425"/>
      <c r="C24" s="40" t="s">
        <v>91</v>
      </c>
      <c r="D24" s="52">
        <v>-0.16136935116711415</v>
      </c>
      <c r="E24" s="52">
        <v>3.5793142431590486E-2</v>
      </c>
      <c r="F24" s="53">
        <v>3.2493124317742428E-2</v>
      </c>
      <c r="G24" s="18" t="s">
        <v>2</v>
      </c>
      <c r="H24" s="18">
        <v>-0.11512102507132282</v>
      </c>
      <c r="I24" s="18">
        <v>0.27260120561455969</v>
      </c>
      <c r="J24" s="17">
        <v>-0.15038456774254638</v>
      </c>
      <c r="K24" s="54">
        <v>0.48537476355235576</v>
      </c>
      <c r="L24" s="18" t="s">
        <v>2</v>
      </c>
      <c r="M24" s="55">
        <v>0.18721286449976038</v>
      </c>
      <c r="N24" s="341" t="s">
        <v>2</v>
      </c>
      <c r="Q24" s="173"/>
      <c r="R24" s="173"/>
      <c r="S24" s="173"/>
      <c r="T24" s="173"/>
      <c r="U24" s="6"/>
      <c r="V24" s="6"/>
      <c r="W24" s="6"/>
      <c r="X24" s="6"/>
      <c r="Y24" s="6"/>
    </row>
    <row r="25" spans="1:25" x14ac:dyDescent="0.3">
      <c r="A25" s="51"/>
      <c r="B25" s="425"/>
      <c r="C25" s="40" t="s">
        <v>102</v>
      </c>
      <c r="D25" s="18">
        <v>-6.9551176944024462E-2</v>
      </c>
      <c r="E25" s="18">
        <v>0.35131067158228491</v>
      </c>
      <c r="F25" s="53">
        <v>5.9673910805338126E-2</v>
      </c>
      <c r="G25" s="312" t="s">
        <v>2</v>
      </c>
      <c r="H25" s="18">
        <v>-0.1579231554054914</v>
      </c>
      <c r="I25" s="18">
        <v>-0.24868065756097735</v>
      </c>
      <c r="J25" s="17">
        <v>0.57087119246671625</v>
      </c>
      <c r="K25" s="54">
        <v>-0.28074005012832171</v>
      </c>
      <c r="L25" s="312" t="s">
        <v>2</v>
      </c>
      <c r="M25" s="55">
        <v>0.19442835327991448</v>
      </c>
      <c r="N25" s="341" t="s">
        <v>2</v>
      </c>
      <c r="Q25" s="173"/>
      <c r="R25" s="173"/>
      <c r="S25" s="173"/>
      <c r="T25" s="173"/>
      <c r="U25" s="6"/>
      <c r="V25" s="6"/>
      <c r="W25" s="6"/>
      <c r="X25" s="6"/>
      <c r="Y25" s="6"/>
    </row>
    <row r="26" spans="1:25" ht="14.4" customHeight="1" x14ac:dyDescent="0.3">
      <c r="A26" s="51"/>
      <c r="B26" s="426"/>
      <c r="C26" s="62" t="s">
        <v>92</v>
      </c>
      <c r="D26" s="32">
        <v>4.5263877508546324E-2</v>
      </c>
      <c r="E26" s="32">
        <v>-2.3281026484819334E-2</v>
      </c>
      <c r="F26" s="63">
        <v>4.6743191511995352E-3</v>
      </c>
      <c r="G26" s="312" t="s">
        <v>2</v>
      </c>
      <c r="H26" s="32">
        <v>9.2172549888587252E-3</v>
      </c>
      <c r="I26" s="32">
        <v>5.45226650375632E-2</v>
      </c>
      <c r="J26" s="30">
        <v>0.11658900859535448</v>
      </c>
      <c r="K26" s="64">
        <v>3.0740201570601755E-2</v>
      </c>
      <c r="L26" s="312" t="s">
        <v>2</v>
      </c>
      <c r="M26" s="65">
        <v>-9.2821948832264578E-3</v>
      </c>
      <c r="N26" s="339" t="s">
        <v>2</v>
      </c>
      <c r="Q26" s="173"/>
      <c r="R26" s="173"/>
      <c r="S26" s="173"/>
      <c r="T26" s="173"/>
      <c r="U26" s="6"/>
      <c r="V26" s="6"/>
      <c r="W26" s="6"/>
      <c r="X26" s="6"/>
      <c r="Y26" s="6"/>
    </row>
    <row r="27" spans="1:25" ht="15" customHeight="1" x14ac:dyDescent="0.3">
      <c r="A27" s="7"/>
      <c r="B27" s="286"/>
      <c r="C27" s="290"/>
      <c r="D27" s="18"/>
      <c r="E27" s="18"/>
      <c r="F27" s="18"/>
      <c r="G27" s="18"/>
      <c r="H27" s="18"/>
      <c r="I27" s="18"/>
      <c r="J27" s="17"/>
      <c r="K27" s="55"/>
      <c r="L27" s="55"/>
      <c r="M27" s="55"/>
      <c r="N27" s="55"/>
    </row>
    <row r="28" spans="1:25" x14ac:dyDescent="0.3">
      <c r="B28" s="460" t="s">
        <v>199</v>
      </c>
      <c r="C28" s="460"/>
      <c r="D28" s="460"/>
      <c r="E28" s="460"/>
      <c r="F28" s="460"/>
      <c r="G28" s="460"/>
      <c r="H28" s="460"/>
      <c r="I28" s="460"/>
      <c r="J28" s="460"/>
      <c r="K28" s="460"/>
      <c r="L28" s="460"/>
      <c r="M28" s="460"/>
      <c r="N28" s="460"/>
    </row>
    <row r="29" spans="1:25" ht="15" customHeight="1" x14ac:dyDescent="0.3">
      <c r="B29" s="421" t="s">
        <v>146</v>
      </c>
      <c r="C29" s="421"/>
      <c r="D29" s="421"/>
      <c r="E29" s="421"/>
      <c r="F29" s="421"/>
      <c r="G29" s="421"/>
      <c r="H29" s="421"/>
      <c r="I29" s="421"/>
      <c r="J29" s="421"/>
      <c r="K29" s="421"/>
      <c r="L29" s="421"/>
      <c r="M29" s="421"/>
      <c r="N29" s="421"/>
    </row>
    <row r="30" spans="1:25" ht="30" customHeight="1" x14ac:dyDescent="0.3">
      <c r="B30" s="421" t="s">
        <v>203</v>
      </c>
      <c r="C30" s="421"/>
      <c r="D30" s="421"/>
      <c r="E30" s="421"/>
      <c r="F30" s="421"/>
      <c r="G30" s="421"/>
      <c r="H30" s="421"/>
      <c r="I30" s="421"/>
      <c r="J30" s="421"/>
      <c r="K30" s="421"/>
      <c r="L30" s="421"/>
      <c r="M30" s="421"/>
      <c r="N30" s="421"/>
    </row>
    <row r="31" spans="1:25" x14ac:dyDescent="0.3">
      <c r="B31" s="419" t="s">
        <v>147</v>
      </c>
      <c r="C31" s="419"/>
      <c r="D31" s="419"/>
      <c r="E31" s="419"/>
      <c r="F31" s="419"/>
      <c r="G31" s="419"/>
      <c r="H31" s="419"/>
      <c r="I31" s="419"/>
      <c r="J31" s="419"/>
      <c r="K31" s="419"/>
      <c r="L31" s="419"/>
      <c r="M31" s="419"/>
      <c r="N31" s="419"/>
    </row>
  </sheetData>
  <mergeCells count="5">
    <mergeCell ref="B5:B26"/>
    <mergeCell ref="B30:N30"/>
    <mergeCell ref="B28:N28"/>
    <mergeCell ref="B29:N29"/>
    <mergeCell ref="B31:N31"/>
  </mergeCells>
  <pageMargins left="0.23622047244094488" right="0.23622047244094488" top="0.39370078740157483" bottom="0.39370078740157483" header="0.31496062992125984" footer="0.31496062992125984"/>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1"/>
  <sheetViews>
    <sheetView zoomScale="90" zoomScaleNormal="90" workbookViewId="0"/>
  </sheetViews>
  <sheetFormatPr defaultColWidth="9.109375" defaultRowHeight="14.4" x14ac:dyDescent="0.3"/>
  <cols>
    <col min="1" max="1" width="9.109375" style="5"/>
    <col min="2" max="2" width="9.6640625" style="5" customWidth="1"/>
    <col min="3" max="3" width="21.6640625" style="5" customWidth="1"/>
    <col min="4" max="14" width="9.33203125" style="5" customWidth="1"/>
    <col min="15" max="16" width="9.109375" style="5"/>
    <col min="17" max="16384" width="9.109375" style="8"/>
  </cols>
  <sheetData>
    <row r="1" spans="2:30" ht="16.2" customHeight="1" x14ac:dyDescent="0.3"/>
    <row r="2" spans="2:30" ht="16.2" customHeight="1" x14ac:dyDescent="0.3">
      <c r="B2" s="295" t="s">
        <v>126</v>
      </c>
      <c r="C2" s="7"/>
      <c r="D2" s="7"/>
      <c r="E2" s="7"/>
      <c r="F2" s="7"/>
      <c r="G2" s="7"/>
      <c r="H2" s="7"/>
      <c r="I2" s="7"/>
      <c r="J2" s="7"/>
      <c r="K2" s="7"/>
      <c r="L2" s="7"/>
      <c r="M2" s="7"/>
      <c r="Q2" s="295"/>
    </row>
    <row r="3" spans="2:30" ht="16.2" customHeight="1" x14ac:dyDescent="0.3">
      <c r="B3" s="283"/>
    </row>
    <row r="4" spans="2:30" x14ac:dyDescent="0.3">
      <c r="B4" s="311"/>
      <c r="C4" s="10" t="s">
        <v>66</v>
      </c>
      <c r="D4" s="11">
        <v>2010</v>
      </c>
      <c r="E4" s="12">
        <v>2011</v>
      </c>
      <c r="F4" s="12">
        <v>2012</v>
      </c>
      <c r="G4" s="12">
        <v>2013</v>
      </c>
      <c r="H4" s="13">
        <v>2014</v>
      </c>
      <c r="I4" s="13">
        <v>2015</v>
      </c>
      <c r="J4" s="13">
        <v>2016</v>
      </c>
      <c r="K4" s="13">
        <v>2017</v>
      </c>
      <c r="L4" s="13">
        <v>2018</v>
      </c>
      <c r="M4" s="13">
        <v>2019</v>
      </c>
      <c r="N4" s="14">
        <v>2020</v>
      </c>
    </row>
    <row r="5" spans="2:30" ht="14.4" customHeight="1" x14ac:dyDescent="0.3">
      <c r="B5" s="424" t="s">
        <v>94</v>
      </c>
      <c r="C5" s="314" t="s">
        <v>74</v>
      </c>
      <c r="D5" s="328">
        <v>1519</v>
      </c>
      <c r="E5" s="317">
        <v>1468</v>
      </c>
      <c r="F5" s="318">
        <v>1495</v>
      </c>
      <c r="G5" s="317">
        <v>1276</v>
      </c>
      <c r="H5" s="317">
        <v>1628</v>
      </c>
      <c r="I5" s="317">
        <v>1854</v>
      </c>
      <c r="J5" s="317">
        <v>2128</v>
      </c>
      <c r="K5" s="318">
        <v>2417</v>
      </c>
      <c r="L5" s="317">
        <v>2417</v>
      </c>
      <c r="M5" s="317">
        <v>2529</v>
      </c>
      <c r="N5" s="333" t="s">
        <v>2</v>
      </c>
      <c r="Q5" s="6"/>
      <c r="T5" s="6"/>
      <c r="U5" s="6"/>
      <c r="V5" s="6"/>
      <c r="W5" s="6"/>
      <c r="X5" s="6"/>
      <c r="Y5" s="6"/>
      <c r="Z5" s="6"/>
      <c r="AA5" s="6"/>
      <c r="AB5" s="6"/>
      <c r="AC5" s="6"/>
      <c r="AD5" s="6"/>
    </row>
    <row r="6" spans="2:30" x14ac:dyDescent="0.3">
      <c r="B6" s="425"/>
      <c r="C6" s="290" t="s">
        <v>133</v>
      </c>
      <c r="D6" s="329">
        <v>384</v>
      </c>
      <c r="E6" s="319">
        <v>402</v>
      </c>
      <c r="F6" s="320">
        <v>418</v>
      </c>
      <c r="G6" s="319">
        <v>357</v>
      </c>
      <c r="H6" s="319">
        <v>451</v>
      </c>
      <c r="I6" s="319">
        <v>604</v>
      </c>
      <c r="J6" s="319">
        <v>650</v>
      </c>
      <c r="K6" s="320" t="s">
        <v>2</v>
      </c>
      <c r="L6" s="319">
        <v>614</v>
      </c>
      <c r="M6" s="319">
        <v>615</v>
      </c>
      <c r="N6" s="331" t="s">
        <v>2</v>
      </c>
      <c r="T6" s="6"/>
      <c r="U6" s="6"/>
      <c r="V6" s="6"/>
      <c r="W6" s="6"/>
      <c r="X6" s="6"/>
      <c r="Y6" s="6"/>
      <c r="Z6" s="6"/>
      <c r="AA6" s="6"/>
      <c r="AB6" s="6"/>
      <c r="AC6" s="6"/>
      <c r="AD6" s="6"/>
    </row>
    <row r="7" spans="2:30" x14ac:dyDescent="0.3">
      <c r="B7" s="425"/>
      <c r="C7" s="83" t="s">
        <v>75</v>
      </c>
      <c r="D7" s="329">
        <v>261</v>
      </c>
      <c r="E7" s="319">
        <v>270</v>
      </c>
      <c r="F7" s="320">
        <v>284</v>
      </c>
      <c r="G7" s="319">
        <v>242</v>
      </c>
      <c r="H7" s="319">
        <v>307</v>
      </c>
      <c r="I7" s="319">
        <v>367</v>
      </c>
      <c r="J7" s="319">
        <v>433</v>
      </c>
      <c r="K7" s="320" t="s">
        <v>2</v>
      </c>
      <c r="L7" s="319">
        <v>472</v>
      </c>
      <c r="M7" s="319">
        <v>548</v>
      </c>
      <c r="N7" s="331" t="s">
        <v>2</v>
      </c>
      <c r="T7" s="6"/>
      <c r="U7" s="6"/>
      <c r="V7" s="6"/>
      <c r="W7" s="6"/>
      <c r="X7" s="6"/>
      <c r="Y7" s="6"/>
      <c r="Z7" s="6"/>
      <c r="AA7" s="6"/>
      <c r="AB7" s="6"/>
      <c r="AC7" s="6"/>
      <c r="AD7" s="6"/>
    </row>
    <row r="8" spans="2:30" x14ac:dyDescent="0.3">
      <c r="B8" s="425"/>
      <c r="C8" s="83" t="s">
        <v>76</v>
      </c>
      <c r="D8" s="41">
        <v>97</v>
      </c>
      <c r="E8" s="42">
        <v>90</v>
      </c>
      <c r="F8" s="263">
        <v>78</v>
      </c>
      <c r="G8" s="42">
        <v>67</v>
      </c>
      <c r="H8" s="42">
        <v>105</v>
      </c>
      <c r="I8" s="42">
        <v>81</v>
      </c>
      <c r="J8" s="42">
        <v>102</v>
      </c>
      <c r="K8" s="263" t="s">
        <v>2</v>
      </c>
      <c r="L8" s="42">
        <v>109</v>
      </c>
      <c r="M8" s="42">
        <v>128</v>
      </c>
      <c r="N8" s="331" t="s">
        <v>2</v>
      </c>
      <c r="T8" s="6"/>
      <c r="U8" s="6"/>
      <c r="V8" s="6"/>
      <c r="W8" s="6"/>
      <c r="X8" s="6"/>
      <c r="Y8" s="6"/>
      <c r="Z8" s="6"/>
      <c r="AA8" s="6"/>
      <c r="AB8" s="6"/>
      <c r="AC8" s="6"/>
      <c r="AD8" s="6"/>
    </row>
    <row r="9" spans="2:30" x14ac:dyDescent="0.3">
      <c r="B9" s="425"/>
      <c r="C9" s="290" t="s">
        <v>134</v>
      </c>
      <c r="D9" s="41">
        <v>39</v>
      </c>
      <c r="E9" s="42">
        <v>34</v>
      </c>
      <c r="F9" s="263">
        <v>43</v>
      </c>
      <c r="G9" s="42">
        <v>37</v>
      </c>
      <c r="H9" s="42">
        <v>52</v>
      </c>
      <c r="I9" s="42">
        <v>39</v>
      </c>
      <c r="J9" s="42">
        <v>44</v>
      </c>
      <c r="K9" s="263" t="s">
        <v>2</v>
      </c>
      <c r="L9" s="42">
        <v>45</v>
      </c>
      <c r="M9" s="42">
        <v>67</v>
      </c>
      <c r="N9" s="331" t="s">
        <v>2</v>
      </c>
      <c r="T9" s="6"/>
      <c r="U9" s="6"/>
      <c r="V9" s="6"/>
      <c r="W9" s="6"/>
      <c r="X9" s="6"/>
      <c r="Y9" s="6"/>
      <c r="Z9" s="6"/>
      <c r="AA9" s="6"/>
      <c r="AB9" s="6"/>
      <c r="AC9" s="6"/>
      <c r="AD9" s="6"/>
    </row>
    <row r="10" spans="2:30" x14ac:dyDescent="0.3">
      <c r="B10" s="425"/>
      <c r="C10" s="83" t="s">
        <v>77</v>
      </c>
      <c r="D10" s="41">
        <v>55</v>
      </c>
      <c r="E10" s="42">
        <v>47</v>
      </c>
      <c r="F10" s="263">
        <v>49</v>
      </c>
      <c r="G10" s="42">
        <v>41</v>
      </c>
      <c r="H10" s="42">
        <v>55</v>
      </c>
      <c r="I10" s="42">
        <v>23</v>
      </c>
      <c r="J10" s="42">
        <v>24</v>
      </c>
      <c r="K10" s="263" t="s">
        <v>2</v>
      </c>
      <c r="L10" s="42">
        <v>72</v>
      </c>
      <c r="M10" s="42">
        <v>79</v>
      </c>
      <c r="N10" s="331" t="s">
        <v>2</v>
      </c>
      <c r="T10" s="6"/>
      <c r="U10" s="6"/>
      <c r="V10" s="6"/>
      <c r="W10" s="6"/>
      <c r="X10" s="6"/>
      <c r="Y10" s="6"/>
      <c r="Z10" s="6"/>
      <c r="AA10" s="6"/>
      <c r="AB10" s="6"/>
      <c r="AC10" s="6"/>
      <c r="AD10" s="6"/>
    </row>
    <row r="11" spans="2:30" x14ac:dyDescent="0.3">
      <c r="B11" s="425"/>
      <c r="C11" s="83" t="s">
        <v>78</v>
      </c>
      <c r="D11" s="41">
        <v>72</v>
      </c>
      <c r="E11" s="42">
        <v>54</v>
      </c>
      <c r="F11" s="263">
        <v>75</v>
      </c>
      <c r="G11" s="42">
        <v>64</v>
      </c>
      <c r="H11" s="42">
        <v>63</v>
      </c>
      <c r="I11" s="42">
        <v>50</v>
      </c>
      <c r="J11" s="42">
        <v>47</v>
      </c>
      <c r="K11" s="263" t="s">
        <v>2</v>
      </c>
      <c r="L11" s="42">
        <v>124</v>
      </c>
      <c r="M11" s="42">
        <v>130</v>
      </c>
      <c r="N11" s="331" t="s">
        <v>2</v>
      </c>
      <c r="T11" s="6"/>
      <c r="U11" s="6"/>
      <c r="V11" s="6"/>
      <c r="W11" s="6"/>
      <c r="X11" s="6"/>
      <c r="Y11" s="6"/>
      <c r="Z11" s="6"/>
      <c r="AA11" s="6"/>
      <c r="AB11" s="6"/>
      <c r="AC11" s="6"/>
      <c r="AD11" s="6"/>
    </row>
    <row r="12" spans="2:30" x14ac:dyDescent="0.3">
      <c r="B12" s="425"/>
      <c r="C12" s="290" t="s">
        <v>79</v>
      </c>
      <c r="D12" s="330">
        <v>845</v>
      </c>
      <c r="E12" s="39">
        <v>866</v>
      </c>
      <c r="F12" s="315">
        <v>879</v>
      </c>
      <c r="G12" s="39">
        <v>993</v>
      </c>
      <c r="H12" s="39">
        <v>1382</v>
      </c>
      <c r="I12" s="39">
        <v>1235</v>
      </c>
      <c r="J12" s="39">
        <v>1530</v>
      </c>
      <c r="K12" s="315">
        <v>1998</v>
      </c>
      <c r="L12" s="39">
        <v>1908</v>
      </c>
      <c r="M12" s="39">
        <v>1733</v>
      </c>
      <c r="N12" s="332" t="s">
        <v>2</v>
      </c>
      <c r="T12" s="6"/>
      <c r="U12" s="6"/>
      <c r="V12" s="6"/>
      <c r="W12" s="6"/>
      <c r="X12" s="6"/>
      <c r="Y12" s="6"/>
      <c r="Z12" s="6"/>
      <c r="AA12" s="6"/>
      <c r="AB12" s="6"/>
      <c r="AC12" s="6"/>
      <c r="AD12" s="6"/>
    </row>
    <row r="13" spans="2:30" x14ac:dyDescent="0.3">
      <c r="B13" s="425"/>
      <c r="C13" s="83" t="s">
        <v>80</v>
      </c>
      <c r="D13" s="41">
        <v>126</v>
      </c>
      <c r="E13" s="42">
        <v>125</v>
      </c>
      <c r="F13" s="263">
        <v>117</v>
      </c>
      <c r="G13" s="42">
        <v>81</v>
      </c>
      <c r="H13" s="42">
        <v>121</v>
      </c>
      <c r="I13" s="42">
        <v>135</v>
      </c>
      <c r="J13" s="42">
        <v>187</v>
      </c>
      <c r="K13" s="263">
        <v>171</v>
      </c>
      <c r="L13" s="42">
        <v>133</v>
      </c>
      <c r="M13" s="42">
        <v>170</v>
      </c>
      <c r="N13" s="331" t="s">
        <v>2</v>
      </c>
      <c r="T13" s="6"/>
      <c r="U13" s="6"/>
      <c r="V13" s="6"/>
      <c r="W13" s="6"/>
      <c r="X13" s="6"/>
      <c r="Y13" s="6"/>
      <c r="Z13" s="6"/>
      <c r="AA13" s="6"/>
      <c r="AB13" s="6"/>
      <c r="AC13" s="6"/>
      <c r="AD13" s="6"/>
    </row>
    <row r="14" spans="2:30" x14ac:dyDescent="0.3">
      <c r="B14" s="425"/>
      <c r="C14" s="83" t="s">
        <v>81</v>
      </c>
      <c r="D14" s="41">
        <v>166</v>
      </c>
      <c r="E14" s="42">
        <v>196</v>
      </c>
      <c r="F14" s="263">
        <v>200</v>
      </c>
      <c r="G14" s="42">
        <v>349</v>
      </c>
      <c r="H14" s="42">
        <v>425</v>
      </c>
      <c r="I14" s="42">
        <v>325</v>
      </c>
      <c r="J14" s="42">
        <v>337</v>
      </c>
      <c r="K14" s="263">
        <v>494</v>
      </c>
      <c r="L14" s="42">
        <v>377</v>
      </c>
      <c r="M14" s="42">
        <v>364</v>
      </c>
      <c r="N14" s="331" t="s">
        <v>2</v>
      </c>
      <c r="T14" s="6"/>
      <c r="U14" s="6"/>
      <c r="V14" s="6"/>
      <c r="W14" s="6"/>
      <c r="X14" s="6"/>
      <c r="Y14" s="6"/>
      <c r="Z14" s="6"/>
      <c r="AA14" s="6"/>
      <c r="AB14" s="6"/>
      <c r="AC14" s="6"/>
      <c r="AD14" s="6"/>
    </row>
    <row r="15" spans="2:30" x14ac:dyDescent="0.3">
      <c r="B15" s="425"/>
      <c r="C15" s="83" t="s">
        <v>82</v>
      </c>
      <c r="D15" s="41">
        <v>150</v>
      </c>
      <c r="E15" s="42">
        <v>134</v>
      </c>
      <c r="F15" s="263">
        <v>125</v>
      </c>
      <c r="G15" s="42">
        <v>72</v>
      </c>
      <c r="H15" s="42">
        <v>74</v>
      </c>
      <c r="I15" s="42">
        <v>83</v>
      </c>
      <c r="J15" s="42">
        <v>123</v>
      </c>
      <c r="K15" s="263">
        <v>216</v>
      </c>
      <c r="L15" s="42">
        <v>146</v>
      </c>
      <c r="M15" s="42">
        <v>148</v>
      </c>
      <c r="N15" s="331" t="s">
        <v>2</v>
      </c>
      <c r="T15" s="6"/>
      <c r="U15" s="6"/>
      <c r="V15" s="6"/>
      <c r="W15" s="6"/>
      <c r="X15" s="6"/>
      <c r="Y15" s="6"/>
      <c r="Z15" s="6"/>
      <c r="AA15" s="6"/>
      <c r="AB15" s="6"/>
      <c r="AC15" s="6"/>
      <c r="AD15" s="6"/>
    </row>
    <row r="16" spans="2:30" x14ac:dyDescent="0.3">
      <c r="B16" s="425"/>
      <c r="C16" s="83" t="s">
        <v>83</v>
      </c>
      <c r="D16" s="41">
        <v>132</v>
      </c>
      <c r="E16" s="42">
        <v>140</v>
      </c>
      <c r="F16" s="263">
        <v>172</v>
      </c>
      <c r="G16" s="42">
        <v>183</v>
      </c>
      <c r="H16" s="42">
        <v>326</v>
      </c>
      <c r="I16" s="42">
        <v>344</v>
      </c>
      <c r="J16" s="42">
        <v>481</v>
      </c>
      <c r="K16" s="263">
        <v>631</v>
      </c>
      <c r="L16" s="42">
        <v>694</v>
      </c>
      <c r="M16" s="42">
        <v>587</v>
      </c>
      <c r="N16" s="331" t="s">
        <v>2</v>
      </c>
      <c r="P16" s="46"/>
      <c r="T16" s="6"/>
      <c r="U16" s="6"/>
      <c r="V16" s="6"/>
      <c r="W16" s="6"/>
      <c r="X16" s="6"/>
      <c r="Y16" s="6"/>
      <c r="Z16" s="6"/>
      <c r="AA16" s="6"/>
      <c r="AB16" s="6"/>
      <c r="AC16" s="6"/>
      <c r="AD16" s="6"/>
    </row>
    <row r="17" spans="2:30" x14ac:dyDescent="0.3">
      <c r="B17" s="425"/>
      <c r="C17" s="83" t="s">
        <v>84</v>
      </c>
      <c r="D17" s="41">
        <v>42</v>
      </c>
      <c r="E17" s="42">
        <v>29</v>
      </c>
      <c r="F17" s="263">
        <v>43</v>
      </c>
      <c r="G17" s="42">
        <v>57</v>
      </c>
      <c r="H17" s="42">
        <v>77</v>
      </c>
      <c r="I17" s="42">
        <v>49</v>
      </c>
      <c r="J17" s="42">
        <v>80</v>
      </c>
      <c r="K17" s="263">
        <v>60</v>
      </c>
      <c r="L17" s="42">
        <v>76</v>
      </c>
      <c r="M17" s="42">
        <v>74</v>
      </c>
      <c r="N17" s="331" t="s">
        <v>2</v>
      </c>
      <c r="T17" s="6"/>
      <c r="U17" s="6"/>
      <c r="V17" s="6"/>
      <c r="W17" s="6"/>
      <c r="X17" s="6"/>
      <c r="Y17" s="6"/>
      <c r="Z17" s="6"/>
      <c r="AA17" s="6"/>
      <c r="AB17" s="6"/>
      <c r="AC17" s="6"/>
      <c r="AD17" s="6"/>
    </row>
    <row r="18" spans="2:30" x14ac:dyDescent="0.3">
      <c r="B18" s="425"/>
      <c r="C18" s="83" t="s">
        <v>85</v>
      </c>
      <c r="D18" s="41">
        <v>37</v>
      </c>
      <c r="E18" s="42">
        <v>23</v>
      </c>
      <c r="F18" s="263">
        <v>11</v>
      </c>
      <c r="G18" s="42">
        <v>7</v>
      </c>
      <c r="H18" s="42">
        <v>18</v>
      </c>
      <c r="I18" s="42">
        <v>7</v>
      </c>
      <c r="J18" s="42">
        <v>14</v>
      </c>
      <c r="K18" s="263">
        <v>56</v>
      </c>
      <c r="L18" s="42">
        <v>37</v>
      </c>
      <c r="M18" s="42">
        <v>22</v>
      </c>
      <c r="N18" s="331" t="s">
        <v>2</v>
      </c>
      <c r="T18" s="6"/>
      <c r="U18" s="6"/>
      <c r="V18" s="6"/>
      <c r="W18" s="6"/>
      <c r="X18" s="6"/>
      <c r="Y18" s="6"/>
      <c r="Z18" s="6"/>
      <c r="AA18" s="6"/>
      <c r="AB18" s="6"/>
      <c r="AC18" s="6"/>
      <c r="AD18" s="6"/>
    </row>
    <row r="19" spans="2:30" x14ac:dyDescent="0.3">
      <c r="B19" s="425"/>
      <c r="C19" s="290" t="s">
        <v>86</v>
      </c>
      <c r="D19" s="330">
        <v>764</v>
      </c>
      <c r="E19" s="39">
        <v>731</v>
      </c>
      <c r="F19" s="315">
        <v>662</v>
      </c>
      <c r="G19" s="39">
        <v>717</v>
      </c>
      <c r="H19" s="39">
        <v>785</v>
      </c>
      <c r="I19" s="39">
        <v>879</v>
      </c>
      <c r="J19" s="39">
        <v>1055</v>
      </c>
      <c r="K19" s="315">
        <v>1037</v>
      </c>
      <c r="L19" s="39">
        <v>1205</v>
      </c>
      <c r="M19" s="39">
        <v>1061</v>
      </c>
      <c r="N19" s="332" t="s">
        <v>2</v>
      </c>
      <c r="T19" s="6"/>
      <c r="U19" s="6"/>
      <c r="V19" s="6"/>
      <c r="W19" s="6"/>
      <c r="X19" s="6"/>
      <c r="Y19" s="6"/>
      <c r="Z19" s="6"/>
      <c r="AA19" s="6"/>
      <c r="AB19" s="6"/>
      <c r="AC19" s="6"/>
      <c r="AD19" s="6"/>
    </row>
    <row r="20" spans="2:30" x14ac:dyDescent="0.3">
      <c r="B20" s="425"/>
      <c r="C20" s="96" t="s">
        <v>87</v>
      </c>
      <c r="D20" s="41">
        <v>263</v>
      </c>
      <c r="E20" s="42">
        <v>253</v>
      </c>
      <c r="F20" s="263">
        <v>243</v>
      </c>
      <c r="G20" s="42">
        <v>291</v>
      </c>
      <c r="H20" s="42">
        <v>363</v>
      </c>
      <c r="I20" s="42">
        <v>357</v>
      </c>
      <c r="J20" s="42">
        <v>362</v>
      </c>
      <c r="K20" s="263">
        <v>335</v>
      </c>
      <c r="L20" s="42">
        <v>413</v>
      </c>
      <c r="M20" s="42">
        <v>396</v>
      </c>
      <c r="N20" s="331" t="s">
        <v>2</v>
      </c>
      <c r="T20" s="6"/>
      <c r="U20" s="6"/>
      <c r="V20" s="6"/>
      <c r="W20" s="6"/>
      <c r="X20" s="6"/>
      <c r="Y20" s="6"/>
      <c r="Z20" s="6"/>
      <c r="AA20" s="6"/>
      <c r="AB20" s="6"/>
      <c r="AC20" s="6"/>
      <c r="AD20" s="6"/>
    </row>
    <row r="21" spans="2:30" x14ac:dyDescent="0.3">
      <c r="B21" s="425"/>
      <c r="C21" s="83" t="s">
        <v>88</v>
      </c>
      <c r="D21" s="41">
        <v>163</v>
      </c>
      <c r="E21" s="42">
        <v>146</v>
      </c>
      <c r="F21" s="263">
        <v>139</v>
      </c>
      <c r="G21" s="42">
        <v>149</v>
      </c>
      <c r="H21" s="42">
        <v>142</v>
      </c>
      <c r="I21" s="42">
        <v>223</v>
      </c>
      <c r="J21" s="42">
        <v>211</v>
      </c>
      <c r="K21" s="263">
        <v>204</v>
      </c>
      <c r="L21" s="42">
        <v>207</v>
      </c>
      <c r="M21" s="42">
        <v>209</v>
      </c>
      <c r="N21" s="331" t="s">
        <v>2</v>
      </c>
      <c r="T21" s="6"/>
      <c r="U21" s="6"/>
      <c r="V21" s="6"/>
      <c r="W21" s="6"/>
      <c r="X21" s="6"/>
      <c r="Y21" s="6"/>
      <c r="Z21" s="6"/>
      <c r="AA21" s="6"/>
      <c r="AB21" s="6"/>
      <c r="AC21" s="6"/>
      <c r="AD21" s="6"/>
    </row>
    <row r="22" spans="2:30" x14ac:dyDescent="0.3">
      <c r="B22" s="425"/>
      <c r="C22" s="83" t="s">
        <v>89</v>
      </c>
      <c r="D22" s="41">
        <v>61</v>
      </c>
      <c r="E22" s="42">
        <v>49</v>
      </c>
      <c r="F22" s="263">
        <v>51</v>
      </c>
      <c r="G22" s="42">
        <v>38</v>
      </c>
      <c r="H22" s="42">
        <v>43</v>
      </c>
      <c r="I22" s="42">
        <v>80</v>
      </c>
      <c r="J22" s="42">
        <v>73</v>
      </c>
      <c r="K22" s="263">
        <v>97</v>
      </c>
      <c r="L22" s="42">
        <v>82</v>
      </c>
      <c r="M22" s="42">
        <v>76</v>
      </c>
      <c r="N22" s="331" t="s">
        <v>2</v>
      </c>
      <c r="T22" s="6"/>
      <c r="U22" s="6"/>
      <c r="V22" s="6"/>
      <c r="W22" s="6"/>
      <c r="X22" s="6"/>
      <c r="Y22" s="6"/>
      <c r="Z22" s="6"/>
      <c r="AA22" s="6"/>
      <c r="AB22" s="6"/>
      <c r="AC22" s="6"/>
      <c r="AD22" s="6"/>
    </row>
    <row r="23" spans="2:30" x14ac:dyDescent="0.3">
      <c r="B23" s="425"/>
      <c r="C23" s="83" t="s">
        <v>90</v>
      </c>
      <c r="D23" s="41">
        <v>44</v>
      </c>
      <c r="E23" s="42">
        <v>54</v>
      </c>
      <c r="F23" s="263">
        <v>39</v>
      </c>
      <c r="G23" s="42">
        <v>44</v>
      </c>
      <c r="H23" s="42">
        <v>62</v>
      </c>
      <c r="I23" s="42">
        <v>47</v>
      </c>
      <c r="J23" s="42">
        <v>47</v>
      </c>
      <c r="K23" s="263">
        <v>85</v>
      </c>
      <c r="L23" s="42">
        <v>52</v>
      </c>
      <c r="M23" s="42">
        <v>57</v>
      </c>
      <c r="N23" s="331" t="s">
        <v>2</v>
      </c>
      <c r="T23" s="6"/>
      <c r="U23" s="6"/>
      <c r="V23" s="6"/>
      <c r="W23" s="6"/>
      <c r="X23" s="6"/>
      <c r="Y23" s="6"/>
      <c r="Z23" s="6"/>
      <c r="AA23" s="6"/>
      <c r="AB23" s="6"/>
      <c r="AC23" s="6"/>
      <c r="AD23" s="6"/>
    </row>
    <row r="24" spans="2:30" x14ac:dyDescent="0.3">
      <c r="B24" s="425"/>
      <c r="C24" s="290" t="s">
        <v>91</v>
      </c>
      <c r="D24" s="330">
        <v>67</v>
      </c>
      <c r="E24" s="39">
        <v>66</v>
      </c>
      <c r="F24" s="315">
        <v>90</v>
      </c>
      <c r="G24" s="39">
        <v>47</v>
      </c>
      <c r="H24" s="39">
        <v>58</v>
      </c>
      <c r="I24" s="39">
        <v>86</v>
      </c>
      <c r="J24" s="39">
        <v>62</v>
      </c>
      <c r="K24" s="315">
        <v>120</v>
      </c>
      <c r="L24" s="39">
        <v>195</v>
      </c>
      <c r="M24" s="39">
        <v>232</v>
      </c>
      <c r="N24" s="332" t="s">
        <v>2</v>
      </c>
      <c r="T24" s="6"/>
      <c r="U24" s="6"/>
      <c r="V24" s="6"/>
      <c r="W24" s="6"/>
      <c r="X24" s="6"/>
      <c r="Y24" s="6"/>
      <c r="Z24" s="6"/>
      <c r="AA24" s="6"/>
      <c r="AB24" s="6"/>
      <c r="AC24" s="6"/>
      <c r="AD24" s="6"/>
    </row>
    <row r="25" spans="2:30" x14ac:dyDescent="0.3">
      <c r="B25" s="425"/>
      <c r="C25" s="290" t="s">
        <v>102</v>
      </c>
      <c r="D25" s="330">
        <v>45</v>
      </c>
      <c r="E25" s="39">
        <v>63</v>
      </c>
      <c r="F25" s="315">
        <v>76</v>
      </c>
      <c r="G25" s="39">
        <v>17</v>
      </c>
      <c r="H25" s="39">
        <v>15</v>
      </c>
      <c r="I25" s="39">
        <v>68</v>
      </c>
      <c r="J25" s="39">
        <v>88</v>
      </c>
      <c r="K25" s="315">
        <v>327</v>
      </c>
      <c r="L25" s="39">
        <v>98</v>
      </c>
      <c r="M25" s="39">
        <v>322</v>
      </c>
      <c r="N25" s="332" t="s">
        <v>2</v>
      </c>
      <c r="T25" s="6"/>
      <c r="U25" s="6"/>
      <c r="V25" s="6"/>
      <c r="W25" s="6"/>
      <c r="X25" s="6"/>
      <c r="Y25" s="6"/>
      <c r="Z25" s="6"/>
      <c r="AA25" s="6"/>
      <c r="AB25" s="6"/>
      <c r="AC25" s="6"/>
      <c r="AD25" s="6"/>
    </row>
    <row r="26" spans="2:30" x14ac:dyDescent="0.3">
      <c r="B26" s="426"/>
      <c r="C26" s="84" t="s">
        <v>92</v>
      </c>
      <c r="D26" s="47">
        <v>3240</v>
      </c>
      <c r="E26" s="48">
        <v>3194</v>
      </c>
      <c r="F26" s="316">
        <v>3201</v>
      </c>
      <c r="G26" s="48">
        <v>3050</v>
      </c>
      <c r="H26" s="48">
        <v>3869</v>
      </c>
      <c r="I26" s="48">
        <v>4122</v>
      </c>
      <c r="J26" s="48">
        <v>4864</v>
      </c>
      <c r="K26" s="316">
        <v>5898</v>
      </c>
      <c r="L26" s="48">
        <v>5822</v>
      </c>
      <c r="M26" s="48">
        <v>5878</v>
      </c>
      <c r="N26" s="49" t="s">
        <v>2</v>
      </c>
      <c r="T26" s="6"/>
      <c r="U26" s="6"/>
      <c r="V26" s="6"/>
      <c r="W26" s="6"/>
      <c r="X26" s="6"/>
      <c r="Y26" s="6"/>
      <c r="Z26" s="6"/>
      <c r="AA26" s="6"/>
      <c r="AB26" s="6"/>
      <c r="AC26" s="6"/>
      <c r="AD26" s="6"/>
    </row>
    <row r="27" spans="2:30" x14ac:dyDescent="0.3">
      <c r="D27" s="398">
        <f>D24+D25</f>
        <v>112</v>
      </c>
      <c r="E27" s="398">
        <f t="shared" ref="E27:L27" si="0">E24+E25</f>
        <v>129</v>
      </c>
      <c r="F27" s="398">
        <f t="shared" si="0"/>
        <v>166</v>
      </c>
      <c r="G27" s="398">
        <f t="shared" si="0"/>
        <v>64</v>
      </c>
      <c r="H27" s="398">
        <f t="shared" si="0"/>
        <v>73</v>
      </c>
      <c r="I27" s="398">
        <f t="shared" si="0"/>
        <v>154</v>
      </c>
      <c r="J27" s="398">
        <f t="shared" si="0"/>
        <v>150</v>
      </c>
      <c r="K27" s="398">
        <f t="shared" si="0"/>
        <v>447</v>
      </c>
      <c r="L27" s="398">
        <f t="shared" si="0"/>
        <v>293</v>
      </c>
      <c r="M27" s="416"/>
      <c r="N27" s="398"/>
    </row>
    <row r="28" spans="2:30" ht="16.2" customHeight="1" x14ac:dyDescent="0.3">
      <c r="B28" s="460" t="s">
        <v>200</v>
      </c>
      <c r="C28" s="460"/>
      <c r="D28" s="460"/>
      <c r="E28" s="460"/>
      <c r="F28" s="460"/>
      <c r="G28" s="460"/>
      <c r="H28" s="460"/>
      <c r="I28" s="460"/>
      <c r="J28" s="460"/>
      <c r="K28" s="460"/>
      <c r="L28" s="460"/>
      <c r="M28" s="460"/>
      <c r="N28" s="460"/>
    </row>
    <row r="29" spans="2:30" ht="14.4" customHeight="1" x14ac:dyDescent="0.3">
      <c r="B29" s="419" t="s">
        <v>146</v>
      </c>
      <c r="C29" s="419"/>
      <c r="D29" s="419"/>
      <c r="E29" s="419"/>
      <c r="F29" s="419"/>
      <c r="G29" s="419"/>
      <c r="H29" s="419"/>
      <c r="I29" s="419"/>
      <c r="J29" s="419"/>
      <c r="K29" s="419"/>
      <c r="L29" s="419"/>
      <c r="M29" s="419"/>
      <c r="N29" s="419"/>
    </row>
    <row r="30" spans="2:30" ht="37.200000000000003" customHeight="1" x14ac:dyDescent="0.3">
      <c r="B30" s="421" t="s">
        <v>204</v>
      </c>
      <c r="C30" s="421"/>
      <c r="D30" s="421"/>
      <c r="E30" s="421"/>
      <c r="F30" s="421"/>
      <c r="G30" s="421"/>
      <c r="H30" s="421"/>
      <c r="I30" s="421"/>
      <c r="J30" s="421"/>
      <c r="K30" s="421"/>
      <c r="L30" s="421"/>
      <c r="M30" s="421"/>
      <c r="N30" s="421"/>
    </row>
    <row r="31" spans="2:30" x14ac:dyDescent="0.3">
      <c r="B31" s="419" t="s">
        <v>147</v>
      </c>
      <c r="C31" s="419"/>
      <c r="D31" s="419"/>
      <c r="E31" s="419"/>
      <c r="F31" s="419"/>
      <c r="G31" s="419"/>
      <c r="H31" s="419"/>
      <c r="I31" s="419"/>
      <c r="J31" s="419"/>
      <c r="K31" s="419"/>
      <c r="L31" s="419"/>
      <c r="M31" s="419"/>
      <c r="N31" s="419"/>
    </row>
  </sheetData>
  <mergeCells count="5">
    <mergeCell ref="B5:B26"/>
    <mergeCell ref="B30:N30"/>
    <mergeCell ref="B28:N28"/>
    <mergeCell ref="B29:N29"/>
    <mergeCell ref="B31:N31"/>
  </mergeCells>
  <pageMargins left="0.23622047244094488" right="0.23622047244094488" top="0.39370078740157483" bottom="0.39370078740157483" header="0.31496062992125984" footer="0.31496062992125984"/>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31"/>
  <sheetViews>
    <sheetView zoomScale="90" zoomScaleNormal="90" workbookViewId="0"/>
  </sheetViews>
  <sheetFormatPr defaultColWidth="9.109375" defaultRowHeight="14.4" x14ac:dyDescent="0.3"/>
  <cols>
    <col min="1" max="1" width="9.109375" style="5"/>
    <col min="2" max="2" width="9.6640625" style="5" customWidth="1"/>
    <col min="3" max="3" width="21.6640625" style="5" customWidth="1"/>
    <col min="4" max="14" width="9.33203125" style="5" customWidth="1"/>
    <col min="15" max="16384" width="9.109375" style="8"/>
  </cols>
  <sheetData>
    <row r="1" spans="2:24" ht="16.2" customHeight="1" x14ac:dyDescent="0.3"/>
    <row r="2" spans="2:24" ht="16.2" customHeight="1" x14ac:dyDescent="0.3">
      <c r="B2" s="295" t="s">
        <v>127</v>
      </c>
      <c r="C2" s="7"/>
      <c r="D2" s="7"/>
      <c r="E2" s="7"/>
      <c r="F2" s="7"/>
      <c r="G2" s="7"/>
      <c r="H2" s="7"/>
      <c r="I2" s="7"/>
      <c r="J2" s="7"/>
      <c r="K2" s="7"/>
      <c r="L2" s="7"/>
      <c r="M2" s="7"/>
      <c r="N2" s="7"/>
    </row>
    <row r="3" spans="2:24" ht="16.2" customHeight="1" x14ac:dyDescent="0.3">
      <c r="B3" s="283"/>
      <c r="J3" s="7"/>
      <c r="K3" s="7"/>
      <c r="L3" s="7"/>
      <c r="M3" s="7"/>
      <c r="N3" s="7"/>
    </row>
    <row r="4" spans="2:24" x14ac:dyDescent="0.3">
      <c r="B4" s="9"/>
      <c r="C4" s="10" t="s">
        <v>66</v>
      </c>
      <c r="D4" s="12">
        <v>2010</v>
      </c>
      <c r="E4" s="12">
        <v>2011</v>
      </c>
      <c r="F4" s="12">
        <v>2012</v>
      </c>
      <c r="G4" s="12">
        <v>2013</v>
      </c>
      <c r="H4" s="13">
        <v>2014</v>
      </c>
      <c r="I4" s="13">
        <v>2015</v>
      </c>
      <c r="J4" s="13">
        <v>2016</v>
      </c>
      <c r="K4" s="13">
        <v>2017</v>
      </c>
      <c r="L4" s="13">
        <v>2018</v>
      </c>
      <c r="M4" s="13">
        <v>2019</v>
      </c>
      <c r="N4" s="14">
        <v>2020</v>
      </c>
    </row>
    <row r="5" spans="2:24" x14ac:dyDescent="0.3">
      <c r="B5" s="424" t="s">
        <v>95</v>
      </c>
      <c r="C5" s="15" t="s">
        <v>74</v>
      </c>
      <c r="D5" s="17">
        <v>6.6959762158014496E-2</v>
      </c>
      <c r="E5" s="17">
        <v>-3.3656707421713894E-2</v>
      </c>
      <c r="F5" s="16">
        <v>1.8579961674422441E-2</v>
      </c>
      <c r="G5" s="17" t="s">
        <v>2</v>
      </c>
      <c r="H5" s="18">
        <v>0.27627538738688218</v>
      </c>
      <c r="I5" s="19">
        <v>0.13913794175878302</v>
      </c>
      <c r="J5" s="19">
        <v>0.14760403700350655</v>
      </c>
      <c r="K5" s="20">
        <v>0.1354747605949016</v>
      </c>
      <c r="L5" s="17" t="s">
        <v>2</v>
      </c>
      <c r="M5" s="19">
        <v>4.6429849001254464E-2</v>
      </c>
      <c r="N5" s="344" t="s">
        <v>2</v>
      </c>
      <c r="P5" s="6"/>
      <c r="Q5" s="6"/>
      <c r="R5" s="6"/>
      <c r="S5" s="6"/>
      <c r="T5" s="6"/>
      <c r="U5" s="6"/>
      <c r="V5" s="6"/>
      <c r="W5" s="6"/>
      <c r="X5" s="6"/>
    </row>
    <row r="6" spans="2:24" x14ac:dyDescent="0.3">
      <c r="B6" s="425"/>
      <c r="C6" s="21" t="s">
        <v>133</v>
      </c>
      <c r="D6" s="23">
        <v>5.6242237246667992E-2</v>
      </c>
      <c r="E6" s="23">
        <v>4.6224695061232612E-2</v>
      </c>
      <c r="F6" s="22">
        <v>3.932057139631584E-2</v>
      </c>
      <c r="G6" s="23" t="s">
        <v>2</v>
      </c>
      <c r="H6" s="24">
        <v>0.26518264953052451</v>
      </c>
      <c r="I6" s="25">
        <v>0.33941749903314933</v>
      </c>
      <c r="J6" s="25">
        <v>7.5523979668771224E-2</v>
      </c>
      <c r="K6" s="26" t="s">
        <v>2</v>
      </c>
      <c r="L6" s="23" t="s">
        <v>2</v>
      </c>
      <c r="M6" s="25">
        <v>7.0763971644405288E-4</v>
      </c>
      <c r="N6" s="346" t="s">
        <v>2</v>
      </c>
      <c r="P6" s="6"/>
      <c r="Q6" s="6"/>
      <c r="R6" s="6"/>
      <c r="S6" s="6"/>
      <c r="T6" s="6"/>
      <c r="U6" s="6"/>
      <c r="V6" s="6"/>
      <c r="W6" s="6"/>
      <c r="X6" s="6"/>
    </row>
    <row r="7" spans="2:24" x14ac:dyDescent="0.3">
      <c r="B7" s="425"/>
      <c r="C7" s="27" t="s">
        <v>75</v>
      </c>
      <c r="D7" s="23">
        <v>6.4578393290998459E-2</v>
      </c>
      <c r="E7" s="23">
        <v>3.1795786315836683E-2</v>
      </c>
      <c r="F7" s="22">
        <v>5.3243111518559871E-2</v>
      </c>
      <c r="G7" s="23" t="s">
        <v>2</v>
      </c>
      <c r="H7" s="24">
        <v>0.2648715246207165</v>
      </c>
      <c r="I7" s="25">
        <v>0.19591851066623778</v>
      </c>
      <c r="J7" s="25">
        <v>0.18059978239579322</v>
      </c>
      <c r="K7" s="26" t="s">
        <v>2</v>
      </c>
      <c r="L7" s="23" t="s">
        <v>2</v>
      </c>
      <c r="M7" s="25">
        <v>0.16048938034483773</v>
      </c>
      <c r="N7" s="346" t="s">
        <v>2</v>
      </c>
      <c r="P7" s="6"/>
      <c r="Q7" s="6"/>
      <c r="R7" s="6"/>
      <c r="S7" s="6"/>
      <c r="T7" s="6"/>
      <c r="U7" s="6"/>
      <c r="V7" s="6"/>
      <c r="W7" s="6"/>
      <c r="X7" s="6"/>
    </row>
    <row r="8" spans="2:24" x14ac:dyDescent="0.3">
      <c r="B8" s="425"/>
      <c r="C8" s="27" t="s">
        <v>76</v>
      </c>
      <c r="D8" s="23">
        <v>7.530885483970895E-2</v>
      </c>
      <c r="E8" s="23">
        <v>-7.2804259510512948E-2</v>
      </c>
      <c r="F8" s="22">
        <v>-0.13557731541301143</v>
      </c>
      <c r="G8" s="23" t="s">
        <v>2</v>
      </c>
      <c r="H8" s="24">
        <v>0.5793749579660139</v>
      </c>
      <c r="I8" s="25">
        <v>-0.22566231615220533</v>
      </c>
      <c r="J8" s="25">
        <v>0.24952622132345437</v>
      </c>
      <c r="K8" s="26" t="s">
        <v>2</v>
      </c>
      <c r="L8" s="23" t="s">
        <v>2</v>
      </c>
      <c r="M8" s="25">
        <v>0.1805233003531419</v>
      </c>
      <c r="N8" s="346" t="s">
        <v>2</v>
      </c>
      <c r="P8" s="6"/>
      <c r="Q8" s="6"/>
      <c r="R8" s="6"/>
      <c r="S8" s="6"/>
      <c r="T8" s="6"/>
      <c r="U8" s="6"/>
      <c r="V8" s="6"/>
      <c r="W8" s="6"/>
      <c r="X8" s="6"/>
    </row>
    <row r="9" spans="2:24" x14ac:dyDescent="0.3">
      <c r="B9" s="425"/>
      <c r="C9" s="21" t="s">
        <v>134</v>
      </c>
      <c r="D9" s="23">
        <v>7.4908799769064727E-2</v>
      </c>
      <c r="E9" s="23">
        <v>-0.12869758655532937</v>
      </c>
      <c r="F9" s="22">
        <v>0.26563948181651509</v>
      </c>
      <c r="G9" s="23" t="s">
        <v>2</v>
      </c>
      <c r="H9" s="24">
        <v>0.43189131723924024</v>
      </c>
      <c r="I9" s="25">
        <v>-0.25517636420141987</v>
      </c>
      <c r="J9" s="25">
        <v>0.12649801575691111</v>
      </c>
      <c r="K9" s="26" t="s">
        <v>2</v>
      </c>
      <c r="L9" s="23" t="s">
        <v>2</v>
      </c>
      <c r="M9" s="25">
        <v>0.504447629493044</v>
      </c>
      <c r="N9" s="346" t="s">
        <v>2</v>
      </c>
      <c r="P9" s="6"/>
      <c r="Q9" s="6"/>
      <c r="R9" s="6"/>
      <c r="S9" s="6"/>
      <c r="T9" s="6"/>
      <c r="U9" s="6"/>
      <c r="V9" s="6"/>
      <c r="W9" s="6"/>
      <c r="X9" s="6"/>
    </row>
    <row r="10" spans="2:24" x14ac:dyDescent="0.3">
      <c r="B10" s="425"/>
      <c r="C10" s="27" t="s">
        <v>77</v>
      </c>
      <c r="D10" s="23">
        <v>0.50432092263167783</v>
      </c>
      <c r="E10" s="23">
        <v>-0.1350365723603163</v>
      </c>
      <c r="F10" s="22">
        <v>2.6082439435382465E-2</v>
      </c>
      <c r="G10" s="23" t="s">
        <v>2</v>
      </c>
      <c r="H10" s="24">
        <v>0.32192811786498776</v>
      </c>
      <c r="I10" s="25">
        <v>-0.58255046137808109</v>
      </c>
      <c r="J10" s="25">
        <v>2.8766437083571184E-2</v>
      </c>
      <c r="K10" s="26" t="s">
        <v>2</v>
      </c>
      <c r="L10" s="23" t="s">
        <v>2</v>
      </c>
      <c r="M10" s="25">
        <v>8.7725161852301614E-2</v>
      </c>
      <c r="N10" s="346" t="s">
        <v>2</v>
      </c>
      <c r="P10" s="6"/>
      <c r="Q10" s="6"/>
      <c r="R10" s="6"/>
      <c r="S10" s="6"/>
      <c r="T10" s="6"/>
      <c r="U10" s="6"/>
      <c r="V10" s="6"/>
      <c r="W10" s="6"/>
      <c r="X10" s="6"/>
    </row>
    <row r="11" spans="2:24" x14ac:dyDescent="0.3">
      <c r="B11" s="425"/>
      <c r="C11" s="27" t="s">
        <v>78</v>
      </c>
      <c r="D11" s="23">
        <v>-5.9305376656497932E-2</v>
      </c>
      <c r="E11" s="23">
        <v>-0.25044087807044246</v>
      </c>
      <c r="F11" s="22">
        <v>0.38183883023640086</v>
      </c>
      <c r="G11" s="23" t="s">
        <v>2</v>
      </c>
      <c r="H11" s="24">
        <v>-1.0638694503911528E-2</v>
      </c>
      <c r="I11" s="25">
        <v>-0.21080034993001451</v>
      </c>
      <c r="J11" s="25">
        <v>-4.8698946231624962E-2</v>
      </c>
      <c r="K11" s="26" t="s">
        <v>2</v>
      </c>
      <c r="L11" s="23" t="s">
        <v>2</v>
      </c>
      <c r="M11" s="25">
        <v>5.3391249774322969E-2</v>
      </c>
      <c r="N11" s="346" t="s">
        <v>2</v>
      </c>
      <c r="P11" s="6"/>
      <c r="Q11" s="6"/>
      <c r="R11" s="6"/>
      <c r="S11" s="6"/>
      <c r="T11" s="6"/>
      <c r="U11" s="6"/>
      <c r="V11" s="6"/>
      <c r="W11" s="6"/>
      <c r="X11" s="6"/>
    </row>
    <row r="12" spans="2:24" x14ac:dyDescent="0.3">
      <c r="B12" s="425"/>
      <c r="C12" s="21" t="s">
        <v>79</v>
      </c>
      <c r="D12" s="17">
        <v>7.4639227042252676E-2</v>
      </c>
      <c r="E12" s="17">
        <v>2.5005842488685426E-2</v>
      </c>
      <c r="F12" s="16">
        <v>1.5305400999409802E-2</v>
      </c>
      <c r="G12" s="17" t="s">
        <v>2</v>
      </c>
      <c r="H12" s="18">
        <v>0.39155722440148688</v>
      </c>
      <c r="I12" s="19">
        <v>-0.10663204693507011</v>
      </c>
      <c r="J12" s="19">
        <v>0.23927968634265073</v>
      </c>
      <c r="K12" s="20">
        <v>0.30579200414994712</v>
      </c>
      <c r="L12" s="17" t="s">
        <v>2</v>
      </c>
      <c r="M12" s="19">
        <v>-9.1850135226619778E-2</v>
      </c>
      <c r="N12" s="344" t="s">
        <v>2</v>
      </c>
      <c r="P12" s="6"/>
      <c r="Q12" s="6"/>
      <c r="R12" s="6"/>
      <c r="S12" s="6"/>
      <c r="T12" s="6"/>
      <c r="U12" s="6"/>
      <c r="V12" s="6"/>
      <c r="W12" s="6"/>
      <c r="X12" s="6"/>
    </row>
    <row r="13" spans="2:24" x14ac:dyDescent="0.3">
      <c r="B13" s="425"/>
      <c r="C13" s="27" t="s">
        <v>80</v>
      </c>
      <c r="D13" s="23">
        <v>0.13963640376136088</v>
      </c>
      <c r="E13" s="23">
        <v>-5.5585537585860489E-3</v>
      </c>
      <c r="F13" s="22">
        <v>-6.970118314662832E-2</v>
      </c>
      <c r="G13" s="23" t="s">
        <v>2</v>
      </c>
      <c r="H13" s="24">
        <v>0.49523505705904958</v>
      </c>
      <c r="I13" s="25">
        <v>0.12191719725224459</v>
      </c>
      <c r="J13" s="25">
        <v>0.38545755434588203</v>
      </c>
      <c r="K13" s="26">
        <v>-9.0052886962717404E-2</v>
      </c>
      <c r="L13" s="23" t="s">
        <v>2</v>
      </c>
      <c r="M13" s="25">
        <v>0.27875363191497304</v>
      </c>
      <c r="N13" s="346" t="s">
        <v>2</v>
      </c>
      <c r="P13" s="6"/>
      <c r="Q13" s="6"/>
      <c r="R13" s="6"/>
      <c r="S13" s="6"/>
      <c r="T13" s="6"/>
      <c r="U13" s="6"/>
      <c r="V13" s="6"/>
      <c r="W13" s="6"/>
      <c r="X13" s="6"/>
    </row>
    <row r="14" spans="2:24" x14ac:dyDescent="0.3">
      <c r="B14" s="425"/>
      <c r="C14" s="27" t="s">
        <v>81</v>
      </c>
      <c r="D14" s="23">
        <v>-3.464533352782051E-2</v>
      </c>
      <c r="E14" s="23">
        <v>0.18305438711916255</v>
      </c>
      <c r="F14" s="22">
        <v>1.9595649113509861E-2</v>
      </c>
      <c r="G14" s="23" t="s">
        <v>2</v>
      </c>
      <c r="H14" s="24">
        <v>0.21533190696899607</v>
      </c>
      <c r="I14" s="25">
        <v>-0.23362982607429361</v>
      </c>
      <c r="J14" s="25">
        <v>3.6155823246071472E-2</v>
      </c>
      <c r="K14" s="26">
        <v>0.46584619112508308</v>
      </c>
      <c r="L14" s="23" t="s">
        <v>2</v>
      </c>
      <c r="M14" s="25">
        <v>-3.4893342094093227E-2</v>
      </c>
      <c r="N14" s="346" t="s">
        <v>2</v>
      </c>
      <c r="P14" s="6"/>
      <c r="Q14" s="6"/>
      <c r="R14" s="6"/>
      <c r="S14" s="6"/>
      <c r="T14" s="6"/>
      <c r="U14" s="6"/>
      <c r="V14" s="6"/>
      <c r="W14" s="6"/>
      <c r="X14" s="6"/>
    </row>
    <row r="15" spans="2:24" x14ac:dyDescent="0.3">
      <c r="B15" s="425"/>
      <c r="C15" s="27" t="s">
        <v>82</v>
      </c>
      <c r="D15" s="23">
        <v>0.27460010528692469</v>
      </c>
      <c r="E15" s="23">
        <v>-0.10134019694601004</v>
      </c>
      <c r="F15" s="22">
        <v>-7.3815882303455371E-2</v>
      </c>
      <c r="G15" s="23" t="s">
        <v>2</v>
      </c>
      <c r="H15" s="24">
        <v>2.5967934754856703E-2</v>
      </c>
      <c r="I15" s="25">
        <v>0.12336449244871117</v>
      </c>
      <c r="J15" s="25">
        <v>0.48423492524928613</v>
      </c>
      <c r="K15" s="26">
        <v>0.75794422214941881</v>
      </c>
      <c r="L15" s="23" t="s">
        <v>2</v>
      </c>
      <c r="M15" s="25">
        <v>1.5733049629248264E-2</v>
      </c>
      <c r="N15" s="346" t="s">
        <v>2</v>
      </c>
      <c r="P15" s="6"/>
      <c r="Q15" s="6"/>
      <c r="R15" s="6"/>
      <c r="S15" s="6"/>
      <c r="T15" s="6"/>
      <c r="U15" s="6"/>
      <c r="V15" s="6"/>
      <c r="W15" s="6"/>
      <c r="X15" s="6"/>
    </row>
    <row r="16" spans="2:24" x14ac:dyDescent="0.3">
      <c r="B16" s="425"/>
      <c r="C16" s="27" t="s">
        <v>83</v>
      </c>
      <c r="D16" s="23">
        <v>-2.6237820013778057E-2</v>
      </c>
      <c r="E16" s="23">
        <v>6.1917283021081237E-2</v>
      </c>
      <c r="F16" s="22">
        <v>0.22920579798903096</v>
      </c>
      <c r="G16" s="23" t="s">
        <v>2</v>
      </c>
      <c r="H16" s="24">
        <v>0.78036076708845004</v>
      </c>
      <c r="I16" s="25">
        <v>5.3431517998966616E-2</v>
      </c>
      <c r="J16" s="25">
        <v>0.39868783826015064</v>
      </c>
      <c r="K16" s="26">
        <v>0.31305274996219912</v>
      </c>
      <c r="L16" s="23" t="s">
        <v>2</v>
      </c>
      <c r="M16" s="25">
        <v>-0.15445329415097031</v>
      </c>
      <c r="N16" s="346" t="s">
        <v>2</v>
      </c>
      <c r="P16" s="6"/>
      <c r="Q16" s="6"/>
      <c r="R16" s="6"/>
      <c r="S16" s="6"/>
      <c r="T16" s="6"/>
      <c r="U16" s="6"/>
      <c r="V16" s="6"/>
      <c r="W16" s="6"/>
      <c r="X16" s="6"/>
    </row>
    <row r="17" spans="2:24" x14ac:dyDescent="0.3">
      <c r="B17" s="425"/>
      <c r="C17" s="27" t="s">
        <v>84</v>
      </c>
      <c r="D17" s="23">
        <v>-0.14605007779572632</v>
      </c>
      <c r="E17" s="23">
        <v>-0.29123546244407661</v>
      </c>
      <c r="F17" s="22">
        <v>0.44723610848772788</v>
      </c>
      <c r="G17" s="23" t="s">
        <v>2</v>
      </c>
      <c r="H17" s="24">
        <v>0.3582532349231633</v>
      </c>
      <c r="I17" s="25">
        <v>-0.36247434224449926</v>
      </c>
      <c r="J17" s="25">
        <v>0.63201732205085692</v>
      </c>
      <c r="K17" s="26">
        <v>-0.24760326859874404</v>
      </c>
      <c r="L17" s="23" t="s">
        <v>2</v>
      </c>
      <c r="M17" s="25">
        <v>-2.3802754523400527E-2</v>
      </c>
      <c r="N17" s="346" t="s">
        <v>2</v>
      </c>
      <c r="P17" s="6"/>
      <c r="Q17" s="6"/>
      <c r="R17" s="6"/>
      <c r="S17" s="6"/>
      <c r="T17" s="6"/>
      <c r="U17" s="6"/>
      <c r="V17" s="6"/>
      <c r="W17" s="6"/>
      <c r="X17" s="6"/>
    </row>
    <row r="18" spans="2:24" x14ac:dyDescent="0.3">
      <c r="B18" s="425"/>
      <c r="C18" s="27" t="s">
        <v>85</v>
      </c>
      <c r="D18" s="23">
        <v>1.105069444961301</v>
      </c>
      <c r="E18" s="23">
        <v>-0.38659062353256168</v>
      </c>
      <c r="F18" s="22">
        <v>-0.5125066694290128</v>
      </c>
      <c r="G18" s="23" t="s">
        <v>2</v>
      </c>
      <c r="H18" s="24">
        <v>1.4765591972266328</v>
      </c>
      <c r="I18" s="25">
        <v>-0.6192390608269327</v>
      </c>
      <c r="J18" s="25">
        <v>1.1099909438705073</v>
      </c>
      <c r="K18" s="26">
        <v>2.9467692535744359</v>
      </c>
      <c r="L18" s="23" t="s">
        <v>2</v>
      </c>
      <c r="M18" s="25">
        <v>-0.40838928183237777</v>
      </c>
      <c r="N18" s="346" t="s">
        <v>2</v>
      </c>
      <c r="P18" s="6"/>
      <c r="Q18" s="6"/>
      <c r="R18" s="6"/>
      <c r="S18" s="6"/>
      <c r="T18" s="6"/>
      <c r="U18" s="6"/>
      <c r="V18" s="6"/>
      <c r="W18" s="6"/>
      <c r="X18" s="6"/>
    </row>
    <row r="19" spans="2:24" x14ac:dyDescent="0.3">
      <c r="B19" s="425"/>
      <c r="C19" s="21" t="s">
        <v>86</v>
      </c>
      <c r="D19" s="17">
        <v>9.5539296219065317E-2</v>
      </c>
      <c r="E19" s="17">
        <v>-4.330640832163124E-2</v>
      </c>
      <c r="F19" s="16">
        <v>-9.4686340486585419E-2</v>
      </c>
      <c r="G19" s="17" t="s">
        <v>2</v>
      </c>
      <c r="H19" s="18">
        <v>9.3950744944584441E-2</v>
      </c>
      <c r="I19" s="19">
        <v>0.12014060202459498</v>
      </c>
      <c r="J19" s="19">
        <v>0.20035845284991072</v>
      </c>
      <c r="K19" s="20">
        <v>-1.7527443628417627E-2</v>
      </c>
      <c r="L19" s="17" t="s">
        <v>2</v>
      </c>
      <c r="M19" s="19">
        <v>-0.11919305246233647</v>
      </c>
      <c r="N19" s="344" t="s">
        <v>2</v>
      </c>
      <c r="P19" s="6"/>
      <c r="Q19" s="6"/>
      <c r="R19" s="6"/>
      <c r="S19" s="6"/>
      <c r="T19" s="6"/>
      <c r="U19" s="6"/>
      <c r="V19" s="6"/>
      <c r="W19" s="6"/>
      <c r="X19" s="6"/>
    </row>
    <row r="20" spans="2:24" x14ac:dyDescent="0.3">
      <c r="B20" s="425"/>
      <c r="C20" s="28" t="s">
        <v>87</v>
      </c>
      <c r="D20" s="23">
        <v>-1.9399365399896507E-2</v>
      </c>
      <c r="E20" s="23">
        <v>-3.7518332212701511E-2</v>
      </c>
      <c r="F20" s="22">
        <v>-3.9312042341049458E-2</v>
      </c>
      <c r="G20" s="23" t="s">
        <v>2</v>
      </c>
      <c r="H20" s="24">
        <v>0.24585536051058887</v>
      </c>
      <c r="I20" s="25">
        <v>-1.5013722342449576E-2</v>
      </c>
      <c r="J20" s="25">
        <v>1.2875014589077027E-2</v>
      </c>
      <c r="K20" s="26">
        <v>-7.3557818841458178E-2</v>
      </c>
      <c r="L20" s="23" t="s">
        <v>2</v>
      </c>
      <c r="M20" s="25">
        <v>-4.0831423670907752E-2</v>
      </c>
      <c r="N20" s="346" t="s">
        <v>2</v>
      </c>
      <c r="P20" s="6"/>
      <c r="Q20" s="6"/>
      <c r="R20" s="6"/>
      <c r="S20" s="6"/>
      <c r="T20" s="6"/>
      <c r="U20" s="6"/>
      <c r="V20" s="6"/>
      <c r="W20" s="6"/>
      <c r="X20" s="6"/>
    </row>
    <row r="21" spans="2:24" x14ac:dyDescent="0.3">
      <c r="B21" s="425"/>
      <c r="C21" s="27" t="s">
        <v>88</v>
      </c>
      <c r="D21" s="23">
        <v>4.6446544323632377E-2</v>
      </c>
      <c r="E21" s="23">
        <v>-0.10306321497599258</v>
      </c>
      <c r="F21" s="22">
        <v>-5.328236910322881E-2</v>
      </c>
      <c r="G21" s="23" t="s">
        <v>2</v>
      </c>
      <c r="H21" s="24">
        <v>-4.5657850044398707E-2</v>
      </c>
      <c r="I21" s="25">
        <v>0.56875849482219332</v>
      </c>
      <c r="J21" s="25">
        <v>-5.7397248421741875E-2</v>
      </c>
      <c r="K21" s="26">
        <v>-3.3135005032155607E-2</v>
      </c>
      <c r="L21" s="23" t="s">
        <v>2</v>
      </c>
      <c r="M21" s="25">
        <v>1.1956578820706332E-2</v>
      </c>
      <c r="N21" s="346" t="s">
        <v>2</v>
      </c>
      <c r="P21" s="6"/>
      <c r="Q21" s="6"/>
      <c r="R21" s="6"/>
      <c r="S21" s="6"/>
      <c r="T21" s="6"/>
      <c r="U21" s="6"/>
      <c r="V21" s="6"/>
      <c r="W21" s="6"/>
      <c r="X21" s="6"/>
    </row>
    <row r="22" spans="2:24" x14ac:dyDescent="0.3">
      <c r="B22" s="425"/>
      <c r="C22" s="27" t="s">
        <v>89</v>
      </c>
      <c r="D22" s="23">
        <v>7.4590682065151626E-2</v>
      </c>
      <c r="E22" s="23">
        <v>-0.1961054722067358</v>
      </c>
      <c r="F22" s="22">
        <v>2.9259182515149584E-2</v>
      </c>
      <c r="G22" s="23" t="s">
        <v>2</v>
      </c>
      <c r="H22" s="24">
        <v>0.12700890097000705</v>
      </c>
      <c r="I22" s="25">
        <v>0.8819132005356527</v>
      </c>
      <c r="J22" s="25">
        <v>-9.5982560281291596E-2</v>
      </c>
      <c r="K22" s="26">
        <v>0.34352114074078077</v>
      </c>
      <c r="L22" s="23" t="s">
        <v>2</v>
      </c>
      <c r="M22" s="25">
        <v>-6.9124012683616676E-2</v>
      </c>
      <c r="N22" s="346" t="s">
        <v>2</v>
      </c>
      <c r="P22" s="6"/>
      <c r="Q22" s="6"/>
      <c r="R22" s="6"/>
      <c r="S22" s="6"/>
      <c r="T22" s="6"/>
      <c r="U22" s="6"/>
      <c r="V22" s="6"/>
      <c r="W22" s="6"/>
      <c r="X22" s="6"/>
    </row>
    <row r="23" spans="2:24" x14ac:dyDescent="0.3">
      <c r="B23" s="425"/>
      <c r="C23" s="27" t="s">
        <v>90</v>
      </c>
      <c r="D23" s="23">
        <v>0.43298849202012279</v>
      </c>
      <c r="E23" s="23">
        <v>0.24039118831338602</v>
      </c>
      <c r="F23" s="22">
        <v>-0.2774758691906829</v>
      </c>
      <c r="G23" s="23" t="s">
        <v>2</v>
      </c>
      <c r="H23" s="24">
        <v>0.42229294863933853</v>
      </c>
      <c r="I23" s="25">
        <v>-0.24642492446768249</v>
      </c>
      <c r="J23" s="25">
        <v>1.104702075257169E-2</v>
      </c>
      <c r="K23" s="26">
        <v>0.79780116043296534</v>
      </c>
      <c r="L23" s="23" t="s">
        <v>2</v>
      </c>
      <c r="M23" s="25">
        <v>0.10346157327183492</v>
      </c>
      <c r="N23" s="346" t="s">
        <v>2</v>
      </c>
      <c r="P23" s="6"/>
      <c r="Q23" s="6"/>
      <c r="R23" s="6"/>
      <c r="S23" s="6"/>
      <c r="T23" s="6"/>
      <c r="U23" s="6"/>
      <c r="V23" s="6"/>
      <c r="W23" s="6"/>
      <c r="X23" s="6"/>
    </row>
    <row r="24" spans="2:24" x14ac:dyDescent="0.3">
      <c r="B24" s="425"/>
      <c r="C24" s="21" t="s">
        <v>91</v>
      </c>
      <c r="D24" s="17">
        <v>-0.24870809303250663</v>
      </c>
      <c r="E24" s="17">
        <v>-1.3208587050424936E-2</v>
      </c>
      <c r="F24" s="16">
        <v>0.35237849707667102</v>
      </c>
      <c r="G24" s="17" t="s">
        <v>2</v>
      </c>
      <c r="H24" s="18">
        <v>0.23863652446749084</v>
      </c>
      <c r="I24" s="19">
        <v>0.47464645995879584</v>
      </c>
      <c r="J24" s="19">
        <v>-0.28038848447143139</v>
      </c>
      <c r="K24" s="20">
        <v>0.93160877004050402</v>
      </c>
      <c r="L24" s="17" t="s">
        <v>2</v>
      </c>
      <c r="M24" s="19">
        <v>0.18807895722436729</v>
      </c>
      <c r="N24" s="344" t="s">
        <v>2</v>
      </c>
      <c r="P24" s="6"/>
      <c r="Q24" s="6"/>
      <c r="R24" s="6"/>
      <c r="S24" s="6"/>
      <c r="T24" s="6"/>
      <c r="U24" s="6"/>
      <c r="V24" s="6"/>
      <c r="W24" s="6"/>
      <c r="X24" s="6"/>
    </row>
    <row r="25" spans="2:24" x14ac:dyDescent="0.3">
      <c r="B25" s="425"/>
      <c r="C25" s="21" t="s">
        <v>102</v>
      </c>
      <c r="D25" s="17">
        <v>-0.14765656337673327</v>
      </c>
      <c r="E25" s="17">
        <v>0.40136340167123419</v>
      </c>
      <c r="F25" s="16">
        <v>0.19828102154657135</v>
      </c>
      <c r="G25" s="17" t="s">
        <v>2</v>
      </c>
      <c r="H25" s="18">
        <v>-7.7484449501716735E-2</v>
      </c>
      <c r="I25" s="19">
        <v>3.4345679578732531</v>
      </c>
      <c r="J25" s="19">
        <v>0.29918967903173144</v>
      </c>
      <c r="K25" s="20">
        <v>2.7096351640276901</v>
      </c>
      <c r="L25" s="17" t="s">
        <v>2</v>
      </c>
      <c r="M25" s="19">
        <v>2.305769234471795</v>
      </c>
      <c r="N25" s="344" t="s">
        <v>2</v>
      </c>
      <c r="P25" s="6"/>
      <c r="Q25" s="6"/>
      <c r="R25" s="6"/>
      <c r="S25" s="6"/>
      <c r="T25" s="6"/>
      <c r="U25" s="6"/>
      <c r="V25" s="6"/>
      <c r="W25" s="6"/>
      <c r="X25" s="6"/>
    </row>
    <row r="26" spans="2:24" x14ac:dyDescent="0.3">
      <c r="B26" s="426"/>
      <c r="C26" s="62" t="s">
        <v>92</v>
      </c>
      <c r="D26" s="343">
        <v>6.2514346437022805E-2</v>
      </c>
      <c r="E26" s="30">
        <v>-1.4170640651214872E-2</v>
      </c>
      <c r="F26" s="31">
        <v>2.232199877871599E-3</v>
      </c>
      <c r="G26" s="313" t="s">
        <v>2</v>
      </c>
      <c r="H26" s="32">
        <v>0.26842100081854547</v>
      </c>
      <c r="I26" s="33">
        <v>6.5587662095784927E-2</v>
      </c>
      <c r="J26" s="33">
        <v>0.17986350366768278</v>
      </c>
      <c r="K26" s="34">
        <v>0.21269100614705327</v>
      </c>
      <c r="L26" s="342" t="s">
        <v>2</v>
      </c>
      <c r="M26" s="33">
        <v>9.4512535028026257E-3</v>
      </c>
      <c r="N26" s="347" t="s">
        <v>2</v>
      </c>
      <c r="P26" s="6"/>
      <c r="Q26" s="6"/>
      <c r="R26" s="6"/>
      <c r="S26" s="6"/>
      <c r="T26" s="6"/>
      <c r="U26" s="6"/>
      <c r="V26" s="6"/>
      <c r="W26" s="6"/>
      <c r="X26" s="6"/>
    </row>
    <row r="27" spans="2:24" x14ac:dyDescent="0.3">
      <c r="B27" s="286"/>
      <c r="C27" s="290"/>
      <c r="D27" s="17"/>
      <c r="E27" s="17"/>
      <c r="F27" s="17"/>
      <c r="G27" s="17"/>
      <c r="H27" s="18"/>
      <c r="I27" s="19"/>
      <c r="J27" s="19"/>
      <c r="K27" s="19"/>
      <c r="L27" s="17"/>
      <c r="M27" s="17"/>
      <c r="N27" s="19"/>
    </row>
    <row r="28" spans="2:24" x14ac:dyDescent="0.3">
      <c r="B28" s="460" t="s">
        <v>199</v>
      </c>
      <c r="C28" s="460"/>
      <c r="D28" s="460"/>
      <c r="E28" s="460"/>
      <c r="F28" s="460"/>
      <c r="G28" s="460"/>
      <c r="H28" s="460"/>
      <c r="I28" s="460"/>
      <c r="J28" s="460"/>
      <c r="K28" s="460"/>
      <c r="L28" s="460"/>
      <c r="M28" s="460"/>
      <c r="N28" s="460"/>
    </row>
    <row r="29" spans="2:24" ht="16.2" customHeight="1" x14ac:dyDescent="0.3">
      <c r="B29" s="421" t="s">
        <v>146</v>
      </c>
      <c r="C29" s="421"/>
      <c r="D29" s="421"/>
      <c r="E29" s="421"/>
      <c r="F29" s="421"/>
      <c r="G29" s="421"/>
      <c r="H29" s="421"/>
      <c r="I29" s="421"/>
      <c r="J29" s="421"/>
      <c r="K29" s="421"/>
      <c r="L29" s="421"/>
      <c r="M29" s="421"/>
      <c r="N29" s="421"/>
    </row>
    <row r="30" spans="2:24" ht="38.4" customHeight="1" x14ac:dyDescent="0.3">
      <c r="B30" s="421" t="s">
        <v>203</v>
      </c>
      <c r="C30" s="421"/>
      <c r="D30" s="421"/>
      <c r="E30" s="421"/>
      <c r="F30" s="421"/>
      <c r="G30" s="421"/>
      <c r="H30" s="421"/>
      <c r="I30" s="421"/>
      <c r="J30" s="421"/>
      <c r="K30" s="421"/>
      <c r="L30" s="421"/>
      <c r="M30" s="421"/>
      <c r="N30" s="421"/>
    </row>
    <row r="31" spans="2:24" x14ac:dyDescent="0.3">
      <c r="B31" s="401" t="s">
        <v>147</v>
      </c>
      <c r="C31" s="401"/>
      <c r="D31" s="401"/>
      <c r="E31" s="401"/>
      <c r="F31" s="401"/>
      <c r="G31" s="401"/>
      <c r="H31" s="401"/>
      <c r="I31" s="401"/>
      <c r="J31" s="401"/>
      <c r="K31" s="401"/>
      <c r="L31" s="401"/>
      <c r="M31" s="401"/>
      <c r="N31" s="149"/>
    </row>
  </sheetData>
  <mergeCells count="4">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0379-3B39-469E-9202-A9EB2185BD23}">
  <dimension ref="A1:L5"/>
  <sheetViews>
    <sheetView workbookViewId="0">
      <selection activeCell="E25" sqref="E25"/>
    </sheetView>
  </sheetViews>
  <sheetFormatPr defaultRowHeight="14.4" x14ac:dyDescent="0.3"/>
  <sheetData>
    <row r="1" spans="1:12" ht="31.2" x14ac:dyDescent="0.6">
      <c r="A1" s="282" t="s">
        <v>148</v>
      </c>
    </row>
    <row r="3" spans="1:12" x14ac:dyDescent="0.3">
      <c r="B3" s="321" t="s">
        <v>180</v>
      </c>
      <c r="C3" s="321"/>
      <c r="D3" s="321"/>
      <c r="E3" s="321"/>
      <c r="F3" s="321"/>
      <c r="G3" s="321"/>
      <c r="H3" s="321"/>
      <c r="I3" s="321"/>
      <c r="J3" s="321"/>
    </row>
    <row r="4" spans="1:12" x14ac:dyDescent="0.3">
      <c r="B4" s="321" t="s">
        <v>181</v>
      </c>
      <c r="C4" s="321"/>
      <c r="D4" s="321"/>
      <c r="E4" s="321"/>
      <c r="F4" s="321"/>
      <c r="G4" s="321"/>
      <c r="H4" s="321"/>
      <c r="I4" s="321"/>
      <c r="J4" s="321"/>
    </row>
    <row r="5" spans="1:12" ht="29.4" customHeight="1" x14ac:dyDescent="0.3">
      <c r="B5" s="417" t="s">
        <v>151</v>
      </c>
      <c r="C5" s="417"/>
      <c r="D5" s="417"/>
      <c r="E5" s="417"/>
      <c r="F5" s="417"/>
      <c r="G5" s="417"/>
      <c r="H5" s="417"/>
      <c r="I5" s="417"/>
      <c r="J5" s="417"/>
      <c r="K5" s="417"/>
      <c r="L5" s="417"/>
    </row>
  </sheetData>
  <mergeCells count="1">
    <mergeCell ref="B5:L5"/>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7"/>
  <sheetViews>
    <sheetView zoomScale="90" zoomScaleNormal="90" workbookViewId="0"/>
  </sheetViews>
  <sheetFormatPr defaultColWidth="8.88671875" defaultRowHeight="14.4" x14ac:dyDescent="0.3"/>
  <cols>
    <col min="1" max="1" width="9.109375" style="5" customWidth="1"/>
    <col min="2" max="2" width="26.109375" style="5" customWidth="1"/>
    <col min="3" max="13" width="10.109375" style="5" customWidth="1"/>
    <col min="14" max="15" width="9.109375" style="5" customWidth="1"/>
    <col min="16" max="16384" width="8.88671875" style="8"/>
  </cols>
  <sheetData>
    <row r="2" spans="1:13" ht="17.25" customHeight="1" x14ac:dyDescent="0.3">
      <c r="B2" s="295" t="s">
        <v>0</v>
      </c>
      <c r="C2" s="7"/>
      <c r="D2" s="7"/>
      <c r="E2" s="7"/>
      <c r="F2" s="7"/>
      <c r="G2" s="7"/>
      <c r="H2" s="7"/>
      <c r="I2" s="7"/>
      <c r="J2" s="7"/>
      <c r="K2" s="7"/>
      <c r="L2" s="7"/>
      <c r="M2" s="7"/>
    </row>
    <row r="3" spans="1:13" ht="17.25" customHeight="1" x14ac:dyDescent="0.3">
      <c r="B3" s="283"/>
    </row>
    <row r="4" spans="1:13" x14ac:dyDescent="0.3">
      <c r="A4" s="7"/>
      <c r="B4" s="257"/>
      <c r="C4" s="361">
        <v>2010</v>
      </c>
      <c r="D4" s="361">
        <v>2011</v>
      </c>
      <c r="E4" s="361">
        <v>2012</v>
      </c>
      <c r="F4" s="361">
        <v>2013</v>
      </c>
      <c r="G4" s="361">
        <v>2014</v>
      </c>
      <c r="H4" s="361">
        <v>2015</v>
      </c>
      <c r="I4" s="361">
        <v>2016</v>
      </c>
      <c r="J4" s="361">
        <v>2017</v>
      </c>
      <c r="K4" s="350">
        <v>2018</v>
      </c>
      <c r="L4" s="350">
        <v>2019</v>
      </c>
      <c r="M4" s="353">
        <v>2020</v>
      </c>
    </row>
    <row r="5" spans="1:13" ht="30" customHeight="1" x14ac:dyDescent="0.3">
      <c r="A5" s="7"/>
      <c r="B5" s="258" t="s">
        <v>113</v>
      </c>
      <c r="C5" s="250">
        <v>13630.167109400185</v>
      </c>
      <c r="D5" s="251">
        <v>14057.770704598453</v>
      </c>
      <c r="E5" s="251">
        <v>14451.552484572179</v>
      </c>
      <c r="F5" s="251">
        <v>15153.224422842361</v>
      </c>
      <c r="G5" s="251">
        <v>14587.049004338196</v>
      </c>
      <c r="H5" s="251">
        <v>15799.82706522986</v>
      </c>
      <c r="I5" s="251">
        <v>17078.628469886535</v>
      </c>
      <c r="J5" s="251">
        <v>18427.493761333655</v>
      </c>
      <c r="K5" s="251">
        <v>19754.267901320942</v>
      </c>
      <c r="L5" s="251">
        <v>20348.376661408616</v>
      </c>
      <c r="M5" s="252">
        <v>7135.5629846846423</v>
      </c>
    </row>
    <row r="6" spans="1:13" x14ac:dyDescent="0.3">
      <c r="A6" s="7"/>
      <c r="B6" s="259" t="s">
        <v>1</v>
      </c>
      <c r="C6" s="214">
        <v>2.5272604857893954E-2</v>
      </c>
      <c r="D6" s="88">
        <v>3.1371852726836069E-2</v>
      </c>
      <c r="E6" s="88">
        <v>2.8011680390043203E-2</v>
      </c>
      <c r="F6" s="88">
        <v>4.8553395146940348E-2</v>
      </c>
      <c r="G6" s="88">
        <v>-3.7363362589067028E-2</v>
      </c>
      <c r="H6" s="88">
        <v>8.3140740840109695E-2</v>
      </c>
      <c r="I6" s="88">
        <v>8.0937683645341263E-2</v>
      </c>
      <c r="J6" s="88">
        <v>7.8979719819157301E-2</v>
      </c>
      <c r="K6" s="88">
        <v>7.1999706371967509E-2</v>
      </c>
      <c r="L6" s="88">
        <v>3.007495712093422E-2</v>
      </c>
      <c r="M6" s="90">
        <v>-0.64933011102465588</v>
      </c>
    </row>
    <row r="7" spans="1:13" ht="30" customHeight="1" x14ac:dyDescent="0.3">
      <c r="A7" s="7"/>
      <c r="B7" s="260" t="s">
        <v>183</v>
      </c>
      <c r="C7" s="41">
        <v>1053.0461630188984</v>
      </c>
      <c r="D7" s="42">
        <v>1082.6253282611144</v>
      </c>
      <c r="E7" s="42">
        <v>1129.7800622596312</v>
      </c>
      <c r="F7" s="42">
        <v>1186.9426321474639</v>
      </c>
      <c r="G7" s="42">
        <v>1145.8464436809973</v>
      </c>
      <c r="H7" s="42">
        <v>1267.9778294579642</v>
      </c>
      <c r="I7" s="42">
        <v>1411.4297465981874</v>
      </c>
      <c r="J7" s="42">
        <v>1534.4353789406389</v>
      </c>
      <c r="K7" s="42">
        <v>1707.0561232989612</v>
      </c>
      <c r="L7" s="42">
        <v>1774.2108653230371</v>
      </c>
      <c r="M7" s="43">
        <v>730.7035734817764</v>
      </c>
    </row>
    <row r="8" spans="1:13" x14ac:dyDescent="0.3">
      <c r="A8" s="7"/>
      <c r="B8" s="261" t="s">
        <v>1</v>
      </c>
      <c r="C8" s="214" t="s">
        <v>2</v>
      </c>
      <c r="D8" s="88">
        <v>2.8089143934030281E-2</v>
      </c>
      <c r="E8" s="88">
        <v>4.3555912435796706E-2</v>
      </c>
      <c r="F8" s="88">
        <v>5.0596192831996012E-2</v>
      </c>
      <c r="G8" s="88">
        <v>-3.4623567604201599E-2</v>
      </c>
      <c r="H8" s="88">
        <v>0.10658617169035622</v>
      </c>
      <c r="I8" s="88">
        <v>0.11313440488273074</v>
      </c>
      <c r="J8" s="88">
        <v>8.7149666952193838E-2</v>
      </c>
      <c r="K8" s="88">
        <v>0.1124978912292145</v>
      </c>
      <c r="L8" s="88">
        <v>3.933950448816903E-2</v>
      </c>
      <c r="M8" s="90">
        <v>-0.58815291476149623</v>
      </c>
    </row>
    <row r="9" spans="1:13" ht="30" customHeight="1" x14ac:dyDescent="0.3">
      <c r="A9" s="7"/>
      <c r="B9" s="262" t="s">
        <v>116</v>
      </c>
      <c r="C9" s="41">
        <f>3240102720.585/1000000</f>
        <v>3240.102720585</v>
      </c>
      <c r="D9" s="42">
        <f>3194188389.25856/1000000</f>
        <v>3194.1883892585602</v>
      </c>
      <c r="E9" s="384">
        <f>3201318456.19097/1000000</f>
        <v>3201.3184561909698</v>
      </c>
      <c r="F9" s="42">
        <f>3050044451.67404/1000000</f>
        <v>3050.0444516740399</v>
      </c>
      <c r="G9" s="42">
        <f>3868740435.93344/1000000</f>
        <v>3868.74043593344</v>
      </c>
      <c r="H9" s="42">
        <f>4122482076.38174/1000000</f>
        <v>4122.4820763817397</v>
      </c>
      <c r="I9" s="42">
        <f>4863966146.44699/1000000</f>
        <v>4863.96614644699</v>
      </c>
      <c r="J9" s="384">
        <f>5898488000/1000000</f>
        <v>5898.4880000000003</v>
      </c>
      <c r="K9" s="42">
        <f>5822471197.97204/1000000</f>
        <v>5822.4711979720405</v>
      </c>
      <c r="L9" s="42">
        <f>5877500849.27684/1000000</f>
        <v>5877.5008492768402</v>
      </c>
      <c r="M9" s="402" t="s">
        <v>2</v>
      </c>
    </row>
    <row r="10" spans="1:13" x14ac:dyDescent="0.3">
      <c r="A10" s="7"/>
      <c r="B10" s="259" t="s">
        <v>1</v>
      </c>
      <c r="C10" s="214">
        <v>-0.1068749832162128</v>
      </c>
      <c r="D10" s="88">
        <v>6.2514346437022805E-2</v>
      </c>
      <c r="E10" s="386">
        <v>-1.4170640651214872E-2</v>
      </c>
      <c r="F10" s="88" t="s">
        <v>2</v>
      </c>
      <c r="G10" s="88">
        <v>-4.7253657075065236E-2</v>
      </c>
      <c r="H10" s="88">
        <v>0.26842100081854547</v>
      </c>
      <c r="I10" s="88">
        <v>6.5587662095784927E-2</v>
      </c>
      <c r="J10" s="88">
        <v>0.17986350366768278</v>
      </c>
      <c r="K10" s="385" t="s">
        <v>2</v>
      </c>
      <c r="L10" s="88">
        <v>-1.2887506430116158E-2</v>
      </c>
      <c r="M10" s="90">
        <v>9.4512535028026257E-3</v>
      </c>
    </row>
    <row r="11" spans="1:13" ht="27.6" x14ac:dyDescent="0.3">
      <c r="A11" s="7"/>
      <c r="B11" s="262" t="s">
        <v>114</v>
      </c>
      <c r="C11" s="403">
        <v>6347.4406109637648</v>
      </c>
      <c r="D11" s="264">
        <v>6584.4247800990915</v>
      </c>
      <c r="E11" s="264">
        <v>6534.8810939480873</v>
      </c>
      <c r="F11" s="264">
        <v>6751.1381693231224</v>
      </c>
      <c r="G11" s="264">
        <v>5941.608622085656</v>
      </c>
      <c r="H11" s="264">
        <v>6150.7003989266177</v>
      </c>
      <c r="I11" s="264">
        <v>6489.0504313750844</v>
      </c>
      <c r="J11" s="264">
        <v>6878.8867235925845</v>
      </c>
      <c r="K11" s="264">
        <v>7275.8813482765336</v>
      </c>
      <c r="L11" s="264">
        <v>7352.5170350772196</v>
      </c>
      <c r="M11" s="404">
        <v>2399.9268682350944</v>
      </c>
    </row>
    <row r="12" spans="1:13" x14ac:dyDescent="0.3">
      <c r="A12" s="7"/>
      <c r="B12" s="259" t="s">
        <v>1</v>
      </c>
      <c r="C12" s="405">
        <v>3.8719645421062321E-2</v>
      </c>
      <c r="D12" s="265">
        <v>3.7335389751578019E-2</v>
      </c>
      <c r="E12" s="265">
        <v>-7.5243757512040155E-3</v>
      </c>
      <c r="F12" s="265">
        <v>3.3092733022382026E-2</v>
      </c>
      <c r="G12" s="265">
        <v>-0.11991008433451023</v>
      </c>
      <c r="H12" s="265">
        <v>3.5191105665180133E-2</v>
      </c>
      <c r="I12" s="265">
        <v>5.5010000569612139E-2</v>
      </c>
      <c r="J12" s="265">
        <v>6.0076015179757247E-2</v>
      </c>
      <c r="K12" s="265">
        <v>5.7712045660291533E-2</v>
      </c>
      <c r="L12" s="265">
        <v>1.0532838996726968E-2</v>
      </c>
      <c r="M12" s="266">
        <v>-0.67359111760155355</v>
      </c>
    </row>
    <row r="13" spans="1:13" ht="30" customHeight="1" x14ac:dyDescent="0.3">
      <c r="A13" s="7"/>
      <c r="B13" s="382" t="s">
        <v>3</v>
      </c>
      <c r="C13" s="69">
        <v>17943</v>
      </c>
      <c r="D13" s="70">
        <v>18044</v>
      </c>
      <c r="E13" s="70">
        <v>18533</v>
      </c>
      <c r="F13" s="387">
        <v>19254</v>
      </c>
      <c r="G13" s="70">
        <v>18682</v>
      </c>
      <c r="H13" s="70">
        <v>18938</v>
      </c>
      <c r="I13" s="72">
        <v>19170</v>
      </c>
      <c r="J13" s="72">
        <v>19243</v>
      </c>
      <c r="K13" s="72">
        <v>19329</v>
      </c>
      <c r="L13" s="72">
        <v>19748</v>
      </c>
      <c r="M13" s="73">
        <v>19690</v>
      </c>
    </row>
    <row r="14" spans="1:13" x14ac:dyDescent="0.3">
      <c r="A14" s="7"/>
      <c r="B14" s="259" t="s">
        <v>1</v>
      </c>
      <c r="C14" s="214">
        <v>7.2414954530144833E-3</v>
      </c>
      <c r="D14" s="88">
        <v>5.6289360753497188E-3</v>
      </c>
      <c r="E14" s="88">
        <v>2.7100421192640212E-2</v>
      </c>
      <c r="F14" s="386">
        <v>3.8903577402471266E-2</v>
      </c>
      <c r="G14" s="88" t="s">
        <v>2</v>
      </c>
      <c r="H14" s="88">
        <v>1.3703029654212611E-2</v>
      </c>
      <c r="I14" s="88">
        <v>1.2250501636920477E-2</v>
      </c>
      <c r="J14" s="88">
        <v>3.8080333854981743E-3</v>
      </c>
      <c r="K14" s="88">
        <v>4.4691576157563787E-3</v>
      </c>
      <c r="L14" s="88">
        <v>2.1677272492110301E-2</v>
      </c>
      <c r="M14" s="90">
        <v>-3.0000000000000001E-3</v>
      </c>
    </row>
    <row r="15" spans="1:13" ht="30" customHeight="1" x14ac:dyDescent="0.3">
      <c r="A15" s="7"/>
      <c r="B15" s="267" t="s">
        <v>117</v>
      </c>
      <c r="C15" s="406">
        <v>124.72372700738747</v>
      </c>
      <c r="D15" s="268">
        <v>125.27131288803463</v>
      </c>
      <c r="E15" s="268">
        <v>122.51660643789869</v>
      </c>
      <c r="F15" s="268">
        <v>122.48546727809141</v>
      </c>
      <c r="G15" s="268">
        <v>108.76451542506618</v>
      </c>
      <c r="H15" s="268">
        <v>114.80923769106614</v>
      </c>
      <c r="I15" s="268">
        <v>126.30690450101484</v>
      </c>
      <c r="J15" s="268">
        <v>130.53930918612346</v>
      </c>
      <c r="K15" s="268">
        <v>132.78748262648108</v>
      </c>
      <c r="L15" s="268">
        <v>130.32582288086533</v>
      </c>
      <c r="M15" s="407">
        <v>46.396237209827909</v>
      </c>
    </row>
    <row r="16" spans="1:13" x14ac:dyDescent="0.3">
      <c r="A16" s="7"/>
      <c r="B16" s="269" t="s">
        <v>1</v>
      </c>
      <c r="C16" s="405">
        <v>-2.9680365296803624E-2</v>
      </c>
      <c r="D16" s="265">
        <v>4.3903906160112083E-3</v>
      </c>
      <c r="E16" s="265">
        <v>-2.198992240624198E-2</v>
      </c>
      <c r="F16" s="265">
        <v>-2.5416276791068171E-4</v>
      </c>
      <c r="G16" s="265">
        <v>-0.11202105978722476</v>
      </c>
      <c r="H16" s="265">
        <v>5.5576234973110372E-2</v>
      </c>
      <c r="I16" s="265">
        <v>0.10014583356861184</v>
      </c>
      <c r="J16" s="265">
        <v>3.3508894084840923E-2</v>
      </c>
      <c r="K16" s="265">
        <v>1.7222195018300246E-2</v>
      </c>
      <c r="L16" s="265">
        <v>-1.8538341844616113E-2</v>
      </c>
      <c r="M16" s="266">
        <v>-0.64399812574181814</v>
      </c>
    </row>
    <row r="17" spans="1:24" ht="30" customHeight="1" x14ac:dyDescent="0.3">
      <c r="A17" s="7"/>
      <c r="B17" s="262" t="s">
        <v>115</v>
      </c>
      <c r="C17" s="351">
        <v>3695.2690693900786</v>
      </c>
      <c r="D17" s="109">
        <v>3791.3321156129905</v>
      </c>
      <c r="E17" s="109">
        <v>3911.4673003512221</v>
      </c>
      <c r="F17" s="109">
        <v>4103.052460234263</v>
      </c>
      <c r="G17" s="109">
        <v>3550.5045188349777</v>
      </c>
      <c r="H17" s="109">
        <v>3909.4749453736222</v>
      </c>
      <c r="I17" s="109">
        <v>4259.6021579614135</v>
      </c>
      <c r="J17" s="109">
        <v>4605.023152709412</v>
      </c>
      <c r="K17" s="42">
        <v>4948.5002702490356</v>
      </c>
      <c r="L17" s="109">
        <v>5094.5209197370295</v>
      </c>
      <c r="M17" s="352">
        <v>1824.9680064313152</v>
      </c>
    </row>
    <row r="18" spans="1:24" x14ac:dyDescent="0.3">
      <c r="A18" s="7"/>
      <c r="B18" s="259" t="s">
        <v>1</v>
      </c>
      <c r="C18" s="405">
        <v>0.01</v>
      </c>
      <c r="D18" s="88">
        <v>2.5996225016103436E-2</v>
      </c>
      <c r="E18" s="88">
        <v>3.1686800595364772E-2</v>
      </c>
      <c r="F18" s="88">
        <v>4.8980381317731636E-2</v>
      </c>
      <c r="G18" s="88">
        <v>-0.13466753027275158</v>
      </c>
      <c r="H18" s="88">
        <v>0.101104061305753</v>
      </c>
      <c r="I18" s="88">
        <v>8.9558628071558122E-2</v>
      </c>
      <c r="J18" s="88">
        <v>8.1092313774512759E-2</v>
      </c>
      <c r="K18" s="88">
        <v>7.4587489823484399E-2</v>
      </c>
      <c r="L18" s="88">
        <v>2.9508061334438507E-2</v>
      </c>
      <c r="M18" s="90">
        <v>-0.64177828785409785</v>
      </c>
    </row>
    <row r="19" spans="1:24" ht="30" customHeight="1" x14ac:dyDescent="0.3">
      <c r="A19" s="7"/>
      <c r="B19" s="260" t="s">
        <v>118</v>
      </c>
      <c r="C19" s="408">
        <v>4363.9658157583999</v>
      </c>
      <c r="D19" s="136">
        <v>4262.3682120228805</v>
      </c>
      <c r="E19" s="388">
        <v>4282.2918813858023</v>
      </c>
      <c r="F19" s="136">
        <v>4349.8129460185019</v>
      </c>
      <c r="G19" s="136">
        <v>4389.906281095793</v>
      </c>
      <c r="H19" s="136">
        <v>4629.2556708062739</v>
      </c>
      <c r="I19" s="136">
        <v>5168.9759999999997</v>
      </c>
      <c r="J19" s="136">
        <v>5327.8713641536033</v>
      </c>
      <c r="K19" s="396">
        <v>5897.2060238802051</v>
      </c>
      <c r="L19" s="136">
        <v>5842.4670083000119</v>
      </c>
      <c r="M19" s="346" t="s">
        <v>2</v>
      </c>
    </row>
    <row r="20" spans="1:24" x14ac:dyDescent="0.3">
      <c r="A20" s="7"/>
      <c r="B20" s="270" t="s">
        <v>1</v>
      </c>
      <c r="C20" s="409">
        <v>4.5263877508547878E-2</v>
      </c>
      <c r="D20" s="271">
        <v>-2.3281026484819778E-2</v>
      </c>
      <c r="E20" s="410">
        <v>4.6743191511993132E-3</v>
      </c>
      <c r="F20" s="411" t="s">
        <v>2</v>
      </c>
      <c r="G20" s="271">
        <v>9.2172549888587252E-3</v>
      </c>
      <c r="H20" s="271">
        <v>5.45226650375632E-2</v>
      </c>
      <c r="I20" s="271">
        <v>0.11658900859535448</v>
      </c>
      <c r="J20" s="271">
        <v>3.0740201570601977E-2</v>
      </c>
      <c r="K20" s="411" t="s">
        <v>2</v>
      </c>
      <c r="L20" s="271">
        <v>-9.2821948832264578E-3</v>
      </c>
      <c r="M20" s="272" t="s">
        <v>2</v>
      </c>
    </row>
    <row r="21" spans="1:24" x14ac:dyDescent="0.3">
      <c r="A21" s="7"/>
      <c r="B21" s="285"/>
      <c r="C21" s="400"/>
      <c r="D21" s="400"/>
      <c r="E21" s="400"/>
      <c r="F21" s="400"/>
      <c r="G21" s="400"/>
      <c r="H21" s="400"/>
      <c r="I21" s="400"/>
      <c r="J21" s="400"/>
      <c r="K21" s="400"/>
      <c r="L21" s="400"/>
      <c r="M21" s="400"/>
      <c r="P21" s="5"/>
      <c r="Q21" s="5"/>
      <c r="R21" s="5"/>
      <c r="S21" s="5"/>
      <c r="T21" s="5"/>
      <c r="U21" s="5"/>
      <c r="V21" s="5"/>
      <c r="W21" s="5"/>
      <c r="X21" s="5"/>
    </row>
    <row r="22" spans="1:24" ht="27" customHeight="1" x14ac:dyDescent="0.3">
      <c r="B22" s="418" t="s">
        <v>185</v>
      </c>
      <c r="C22" s="418"/>
      <c r="D22" s="418"/>
      <c r="E22" s="418"/>
      <c r="F22" s="418"/>
      <c r="G22" s="418"/>
      <c r="H22" s="418"/>
      <c r="I22" s="418"/>
      <c r="J22" s="418"/>
      <c r="K22" s="418"/>
      <c r="L22" s="418"/>
      <c r="M22" s="418"/>
      <c r="N22" s="8"/>
      <c r="O22" s="8"/>
    </row>
    <row r="23" spans="1:24" ht="16.2" customHeight="1" x14ac:dyDescent="0.3">
      <c r="B23" s="418" t="s">
        <v>182</v>
      </c>
      <c r="C23" s="418"/>
      <c r="D23" s="418"/>
      <c r="E23" s="418"/>
      <c r="F23" s="418"/>
      <c r="G23" s="418"/>
      <c r="H23" s="418"/>
      <c r="I23" s="418"/>
      <c r="J23" s="418"/>
      <c r="K23" s="418"/>
      <c r="L23" s="418"/>
      <c r="M23" s="418"/>
    </row>
    <row r="24" spans="1:24" ht="13.8" customHeight="1" x14ac:dyDescent="0.3">
      <c r="B24" s="418" t="s">
        <v>191</v>
      </c>
      <c r="C24" s="418"/>
      <c r="D24" s="418"/>
      <c r="E24" s="418"/>
      <c r="F24" s="418"/>
      <c r="G24" s="418"/>
      <c r="H24" s="418"/>
      <c r="I24" s="418"/>
      <c r="J24" s="418"/>
      <c r="K24" s="418"/>
      <c r="L24" s="418"/>
      <c r="M24" s="418"/>
    </row>
    <row r="25" spans="1:24" x14ac:dyDescent="0.3">
      <c r="B25" s="419" t="s">
        <v>136</v>
      </c>
      <c r="C25" s="419"/>
      <c r="D25" s="419"/>
      <c r="E25" s="419"/>
      <c r="F25" s="419"/>
      <c r="G25" s="419"/>
      <c r="H25" s="419"/>
      <c r="I25" s="419"/>
      <c r="J25" s="419"/>
      <c r="K25" s="419"/>
      <c r="L25" s="419"/>
      <c r="M25" s="419"/>
    </row>
    <row r="26" spans="1:24" x14ac:dyDescent="0.3">
      <c r="B26" s="422" t="s">
        <v>187</v>
      </c>
      <c r="C26" s="423"/>
      <c r="D26" s="423"/>
      <c r="E26" s="423"/>
      <c r="F26" s="423"/>
      <c r="G26" s="423"/>
      <c r="H26" s="423"/>
      <c r="I26" s="423"/>
      <c r="J26" s="423"/>
      <c r="K26" s="423"/>
      <c r="L26" s="423"/>
      <c r="M26" s="423"/>
    </row>
    <row r="27" spans="1:24" x14ac:dyDescent="0.3">
      <c r="B27" s="422" t="s">
        <v>190</v>
      </c>
      <c r="C27" s="423"/>
      <c r="D27" s="423"/>
      <c r="E27" s="423"/>
      <c r="F27" s="423"/>
      <c r="G27" s="423"/>
      <c r="H27" s="423"/>
      <c r="I27" s="423"/>
      <c r="J27" s="423"/>
      <c r="K27" s="423"/>
      <c r="L27" s="423"/>
      <c r="M27" s="423"/>
    </row>
    <row r="28" spans="1:24" x14ac:dyDescent="0.3">
      <c r="B28" s="422" t="s">
        <v>206</v>
      </c>
      <c r="C28" s="422"/>
      <c r="D28" s="422"/>
      <c r="E28" s="422"/>
      <c r="F28" s="422"/>
      <c r="G28" s="422"/>
      <c r="H28" s="422"/>
      <c r="I28" s="422"/>
      <c r="J28" s="422"/>
      <c r="K28" s="422"/>
      <c r="L28" s="422"/>
      <c r="M28" s="422"/>
    </row>
    <row r="29" spans="1:24" ht="42" customHeight="1" x14ac:dyDescent="0.3">
      <c r="B29" s="420" t="s">
        <v>201</v>
      </c>
      <c r="C29" s="420"/>
      <c r="D29" s="420"/>
      <c r="E29" s="420"/>
      <c r="F29" s="420"/>
      <c r="G29" s="420"/>
      <c r="H29" s="420"/>
      <c r="I29" s="420"/>
      <c r="J29" s="420"/>
      <c r="K29" s="420"/>
      <c r="L29" s="420"/>
      <c r="M29" s="420"/>
    </row>
    <row r="30" spans="1:24" ht="27.75" customHeight="1" x14ac:dyDescent="0.3">
      <c r="B30" s="421" t="s">
        <v>186</v>
      </c>
      <c r="C30" s="421"/>
      <c r="D30" s="421"/>
      <c r="E30" s="421"/>
      <c r="F30" s="421"/>
      <c r="G30" s="421"/>
      <c r="H30" s="421"/>
      <c r="I30" s="421"/>
      <c r="J30" s="421"/>
      <c r="K30" s="421"/>
      <c r="L30" s="421"/>
      <c r="M30" s="421"/>
    </row>
    <row r="31" spans="1:24" ht="28.2" customHeight="1" x14ac:dyDescent="0.3">
      <c r="B31" s="421" t="s">
        <v>202</v>
      </c>
      <c r="C31" s="421"/>
      <c r="D31" s="421"/>
      <c r="E31" s="421"/>
      <c r="F31" s="421"/>
      <c r="G31" s="421"/>
      <c r="H31" s="421"/>
      <c r="I31" s="421"/>
      <c r="J31" s="421"/>
      <c r="K31" s="421"/>
      <c r="L31" s="421"/>
      <c r="M31" s="421"/>
    </row>
    <row r="32" spans="1:24" ht="31.8" customHeight="1" x14ac:dyDescent="0.3">
      <c r="B32" s="421" t="s">
        <v>137</v>
      </c>
      <c r="C32" s="421"/>
      <c r="D32" s="421"/>
      <c r="E32" s="421"/>
      <c r="F32" s="421"/>
      <c r="G32" s="421"/>
      <c r="H32" s="421"/>
      <c r="I32" s="421"/>
      <c r="J32" s="421"/>
      <c r="K32" s="421"/>
      <c r="L32" s="421"/>
      <c r="M32" s="421"/>
    </row>
    <row r="33" spans="2:13" x14ac:dyDescent="0.3">
      <c r="B33" s="419" t="s">
        <v>138</v>
      </c>
      <c r="C33" s="419"/>
      <c r="D33" s="419"/>
      <c r="E33" s="419"/>
      <c r="F33" s="419"/>
      <c r="G33" s="419"/>
      <c r="H33" s="419"/>
      <c r="I33" s="419"/>
      <c r="J33" s="419"/>
      <c r="K33" s="419"/>
      <c r="L33" s="419"/>
      <c r="M33" s="419"/>
    </row>
    <row r="35" spans="2:13" x14ac:dyDescent="0.3">
      <c r="B35" s="217"/>
    </row>
    <row r="36" spans="2:13" x14ac:dyDescent="0.3">
      <c r="B36" s="249"/>
      <c r="C36" s="249"/>
      <c r="F36" s="249"/>
      <c r="I36" s="249"/>
    </row>
    <row r="37" spans="2:13" x14ac:dyDescent="0.3">
      <c r="B37" s="249"/>
      <c r="C37" s="249"/>
    </row>
  </sheetData>
  <mergeCells count="12">
    <mergeCell ref="B22:M22"/>
    <mergeCell ref="B23:M23"/>
    <mergeCell ref="B33:M33"/>
    <mergeCell ref="B25:M25"/>
    <mergeCell ref="B29:M29"/>
    <mergeCell ref="B30:M30"/>
    <mergeCell ref="B31:M31"/>
    <mergeCell ref="B32:M32"/>
    <mergeCell ref="B26:M26"/>
    <mergeCell ref="B27:M27"/>
    <mergeCell ref="B24:M24"/>
    <mergeCell ref="B28:M28"/>
  </mergeCells>
  <pageMargins left="0.23622047244094491" right="0.23622047244094491" top="0.39370078740157483" bottom="0.3937007874015748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22"/>
  <sheetViews>
    <sheetView zoomScale="90" zoomScaleNormal="90" workbookViewId="0"/>
  </sheetViews>
  <sheetFormatPr defaultColWidth="8.88671875" defaultRowHeight="14.4" x14ac:dyDescent="0.3"/>
  <cols>
    <col min="1" max="1" width="9.109375" style="5" customWidth="1"/>
    <col min="2" max="2" width="10.6640625" style="5" customWidth="1"/>
    <col min="3" max="3" width="19.88671875" style="5" customWidth="1"/>
    <col min="4" max="14" width="9" style="5" customWidth="1"/>
    <col min="15" max="17" width="9.109375" style="5" customWidth="1"/>
    <col min="18" max="16384" width="8.88671875" style="8"/>
  </cols>
  <sheetData>
    <row r="2" spans="1:32" ht="17.25" customHeight="1" x14ac:dyDescent="0.3">
      <c r="B2" s="295" t="s">
        <v>4</v>
      </c>
      <c r="C2" s="7"/>
      <c r="D2" s="7"/>
      <c r="E2" s="7"/>
      <c r="F2" s="7"/>
      <c r="G2" s="7"/>
      <c r="H2" s="7"/>
      <c r="I2" s="7"/>
      <c r="J2" s="7"/>
      <c r="K2" s="7"/>
      <c r="L2" s="7"/>
      <c r="M2" s="7"/>
      <c r="R2" s="295"/>
      <c r="AF2" s="295"/>
    </row>
    <row r="3" spans="1:32" ht="17.25" customHeight="1" x14ac:dyDescent="0.3">
      <c r="B3" s="283"/>
    </row>
    <row r="4" spans="1:32" x14ac:dyDescent="0.3">
      <c r="A4" s="7"/>
      <c r="B4" s="9"/>
      <c r="C4" s="10" t="s">
        <v>5</v>
      </c>
      <c r="D4" s="12">
        <v>2010</v>
      </c>
      <c r="E4" s="12">
        <v>2011</v>
      </c>
      <c r="F4" s="12">
        <v>2012</v>
      </c>
      <c r="G4" s="12">
        <v>2013</v>
      </c>
      <c r="H4" s="12">
        <v>2014</v>
      </c>
      <c r="I4" s="12">
        <v>2015</v>
      </c>
      <c r="J4" s="12">
        <v>2016</v>
      </c>
      <c r="K4" s="12">
        <v>2017</v>
      </c>
      <c r="L4" s="13">
        <v>2018</v>
      </c>
      <c r="M4" s="13">
        <v>2019</v>
      </c>
      <c r="N4" s="14">
        <v>2020</v>
      </c>
    </row>
    <row r="5" spans="1:32" ht="27.6" x14ac:dyDescent="0.3">
      <c r="A5" s="7"/>
      <c r="B5" s="424" t="s">
        <v>6</v>
      </c>
      <c r="C5" s="112" t="s">
        <v>7</v>
      </c>
      <c r="D5" s="250" t="s">
        <v>2</v>
      </c>
      <c r="E5" s="251" t="s">
        <v>2</v>
      </c>
      <c r="F5" s="251" t="s">
        <v>2</v>
      </c>
      <c r="G5" s="251" t="s">
        <v>2</v>
      </c>
      <c r="H5" s="251">
        <v>4235.2843827702845</v>
      </c>
      <c r="I5" s="251">
        <v>4903.9416423148277</v>
      </c>
      <c r="J5" s="251">
        <v>5485.0097686924264</v>
      </c>
      <c r="K5" s="251">
        <v>5982.5973756324174</v>
      </c>
      <c r="L5" s="251">
        <v>6453.5498499207424</v>
      </c>
      <c r="M5" s="251">
        <v>6708.1544154129006</v>
      </c>
      <c r="N5" s="252">
        <v>2482.4701099214549</v>
      </c>
    </row>
    <row r="6" spans="1:32" ht="18.75" customHeight="1" x14ac:dyDescent="0.3">
      <c r="A6" s="7"/>
      <c r="B6" s="425"/>
      <c r="C6" s="116" t="s">
        <v>119</v>
      </c>
      <c r="D6" s="41" t="s">
        <v>2</v>
      </c>
      <c r="E6" s="42" t="s">
        <v>2</v>
      </c>
      <c r="F6" s="42" t="s">
        <v>2</v>
      </c>
      <c r="G6" s="42" t="s">
        <v>2</v>
      </c>
      <c r="H6" s="42">
        <v>954.80419126120171</v>
      </c>
      <c r="I6" s="42">
        <v>1027.2489531747701</v>
      </c>
      <c r="J6" s="42">
        <v>1101.3123680283952</v>
      </c>
      <c r="K6" s="42">
        <v>1179.6753312556655</v>
      </c>
      <c r="L6" s="42">
        <v>1313.855898032288</v>
      </c>
      <c r="M6" s="42">
        <v>1339.5007056722222</v>
      </c>
      <c r="N6" s="43">
        <v>386.21561157958138</v>
      </c>
    </row>
    <row r="7" spans="1:32" ht="18.75" customHeight="1" x14ac:dyDescent="0.3">
      <c r="A7" s="7"/>
      <c r="B7" s="425"/>
      <c r="C7" s="116" t="s">
        <v>9</v>
      </c>
      <c r="D7" s="41" t="s">
        <v>2</v>
      </c>
      <c r="E7" s="42" t="s">
        <v>2</v>
      </c>
      <c r="F7" s="42" t="s">
        <v>2</v>
      </c>
      <c r="G7" s="42" t="s">
        <v>2</v>
      </c>
      <c r="H7" s="42">
        <v>3011.2796481939158</v>
      </c>
      <c r="I7" s="42">
        <v>3278.4665545411299</v>
      </c>
      <c r="J7" s="42">
        <v>3517.9812579928735</v>
      </c>
      <c r="K7" s="42">
        <v>3713.7565071147692</v>
      </c>
      <c r="L7" s="42">
        <v>3908.9218597580266</v>
      </c>
      <c r="M7" s="42">
        <v>3862.7706960713676</v>
      </c>
      <c r="N7" s="43">
        <v>1432.4966977142228</v>
      </c>
    </row>
    <row r="8" spans="1:32" ht="18.75" customHeight="1" x14ac:dyDescent="0.3">
      <c r="A8" s="7"/>
      <c r="B8" s="425"/>
      <c r="C8" s="116" t="s">
        <v>8</v>
      </c>
      <c r="D8" s="41" t="s">
        <v>2</v>
      </c>
      <c r="E8" s="42" t="s">
        <v>2</v>
      </c>
      <c r="F8" s="42" t="s">
        <v>2</v>
      </c>
      <c r="G8" s="42" t="s">
        <v>2</v>
      </c>
      <c r="H8" s="42">
        <v>4447.3944450666686</v>
      </c>
      <c r="I8" s="42">
        <v>4416.6454715730024</v>
      </c>
      <c r="J8" s="42">
        <v>4662.0710966019824</v>
      </c>
      <c r="K8" s="42">
        <v>5076.7209106798955</v>
      </c>
      <c r="L8" s="42">
        <v>5387.5065574726632</v>
      </c>
      <c r="M8" s="42">
        <v>5711.4942664159607</v>
      </c>
      <c r="N8" s="43">
        <v>1139.3156305361488</v>
      </c>
    </row>
    <row r="9" spans="1:32" ht="18.75" customHeight="1" x14ac:dyDescent="0.3">
      <c r="A9" s="7"/>
      <c r="B9" s="425"/>
      <c r="C9" s="116" t="s">
        <v>10</v>
      </c>
      <c r="D9" s="253" t="s">
        <v>2</v>
      </c>
      <c r="E9" s="254" t="s">
        <v>2</v>
      </c>
      <c r="F9" s="254" t="s">
        <v>2</v>
      </c>
      <c r="G9" s="254" t="s">
        <v>2</v>
      </c>
      <c r="H9" s="254">
        <v>1938.2863370461255</v>
      </c>
      <c r="I9" s="254">
        <v>2173.5244436261296</v>
      </c>
      <c r="J9" s="254">
        <v>2312.253978570865</v>
      </c>
      <c r="K9" s="254">
        <v>2474.7436366509041</v>
      </c>
      <c r="L9" s="254">
        <v>2690.4337361372186</v>
      </c>
      <c r="M9" s="254">
        <v>2726.4565778361621</v>
      </c>
      <c r="N9" s="255">
        <v>1695.0649349332339</v>
      </c>
    </row>
    <row r="10" spans="1:32" ht="18.75" customHeight="1" x14ac:dyDescent="0.3">
      <c r="A10" s="7"/>
      <c r="B10" s="425"/>
      <c r="C10" s="146" t="s">
        <v>11</v>
      </c>
      <c r="D10" s="379">
        <v>13630.167109400185</v>
      </c>
      <c r="E10" s="380">
        <v>14057.770704598453</v>
      </c>
      <c r="F10" s="380">
        <v>14451.552484572179</v>
      </c>
      <c r="G10" s="380">
        <v>15153.224422842361</v>
      </c>
      <c r="H10" s="48">
        <v>14587.049004338196</v>
      </c>
      <c r="I10" s="48">
        <v>15799.82706522986</v>
      </c>
      <c r="J10" s="48">
        <v>17078.628469886542</v>
      </c>
      <c r="K10" s="48">
        <v>18427.493761333648</v>
      </c>
      <c r="L10" s="48">
        <v>19754.267901320942</v>
      </c>
      <c r="M10" s="48">
        <v>20348.376661408613</v>
      </c>
      <c r="N10" s="49">
        <v>7135.5629846846423</v>
      </c>
    </row>
    <row r="11" spans="1:32" ht="27.6" x14ac:dyDescent="0.3">
      <c r="A11" s="7"/>
      <c r="B11" s="424" t="s">
        <v>1</v>
      </c>
      <c r="C11" s="112" t="s">
        <v>7</v>
      </c>
      <c r="D11" s="365" t="s">
        <v>2</v>
      </c>
      <c r="E11" s="366" t="s">
        <v>2</v>
      </c>
      <c r="F11" s="366" t="s">
        <v>2</v>
      </c>
      <c r="G11" s="366" t="s">
        <v>2</v>
      </c>
      <c r="H11" s="366" t="s">
        <v>2</v>
      </c>
      <c r="I11" s="367">
        <f>I5/H5-1</f>
        <v>0.15787777138761494</v>
      </c>
      <c r="J11" s="367">
        <f t="shared" ref="J11:N11" si="0">J5/I5-1</f>
        <v>0.1184900165539724</v>
      </c>
      <c r="K11" s="367">
        <f t="shared" si="0"/>
        <v>9.0717724839824765E-2</v>
      </c>
      <c r="L11" s="367">
        <f t="shared" si="0"/>
        <v>7.8720402647610932E-2</v>
      </c>
      <c r="M11" s="367">
        <f t="shared" si="0"/>
        <v>3.9451863147115018E-2</v>
      </c>
      <c r="N11" s="368">
        <f t="shared" si="0"/>
        <v>-0.62993247379373962</v>
      </c>
    </row>
    <row r="12" spans="1:32" ht="17.25" customHeight="1" x14ac:dyDescent="0.3">
      <c r="A12" s="7"/>
      <c r="B12" s="425"/>
      <c r="C12" s="116" t="s">
        <v>119</v>
      </c>
      <c r="D12" s="212" t="s">
        <v>2</v>
      </c>
      <c r="E12" s="256" t="s">
        <v>2</v>
      </c>
      <c r="F12" s="256" t="s">
        <v>2</v>
      </c>
      <c r="G12" s="256" t="s">
        <v>2</v>
      </c>
      <c r="H12" s="256" t="s">
        <v>2</v>
      </c>
      <c r="I12" s="265">
        <f t="shared" ref="I12:N12" si="1">I6/H6-1</f>
        <v>7.5873946277797533E-2</v>
      </c>
      <c r="J12" s="265">
        <f t="shared" si="1"/>
        <v>7.2098798080765025E-2</v>
      </c>
      <c r="K12" s="265">
        <f t="shared" si="1"/>
        <v>7.1154166158651444E-2</v>
      </c>
      <c r="L12" s="265">
        <f t="shared" si="1"/>
        <v>0.11374364049284513</v>
      </c>
      <c r="M12" s="265">
        <f t="shared" si="1"/>
        <v>1.951873693176065E-2</v>
      </c>
      <c r="N12" s="266">
        <f t="shared" si="1"/>
        <v>-0.71167196109406983</v>
      </c>
    </row>
    <row r="13" spans="1:32" ht="17.25" customHeight="1" x14ac:dyDescent="0.3">
      <c r="A13" s="7"/>
      <c r="B13" s="425"/>
      <c r="C13" s="116" t="s">
        <v>9</v>
      </c>
      <c r="D13" s="212" t="s">
        <v>2</v>
      </c>
      <c r="E13" s="256" t="s">
        <v>2</v>
      </c>
      <c r="F13" s="256" t="s">
        <v>2</v>
      </c>
      <c r="G13" s="256" t="s">
        <v>2</v>
      </c>
      <c r="H13" s="256" t="s">
        <v>2</v>
      </c>
      <c r="I13" s="265">
        <f t="shared" ref="I13:N13" si="2">I7/H7-1</f>
        <v>8.8728692636522721E-2</v>
      </c>
      <c r="J13" s="265">
        <f t="shared" si="2"/>
        <v>7.3056930570172485E-2</v>
      </c>
      <c r="K13" s="265">
        <f t="shared" si="2"/>
        <v>5.564988405696969E-2</v>
      </c>
      <c r="L13" s="265">
        <f t="shared" si="2"/>
        <v>5.2552005568852422E-2</v>
      </c>
      <c r="M13" s="265">
        <f t="shared" si="2"/>
        <v>-1.1806622220254859E-2</v>
      </c>
      <c r="N13" s="266">
        <f t="shared" si="2"/>
        <v>-0.62915305866559867</v>
      </c>
    </row>
    <row r="14" spans="1:32" ht="17.25" customHeight="1" x14ac:dyDescent="0.3">
      <c r="A14" s="7"/>
      <c r="B14" s="425"/>
      <c r="C14" s="116" t="s">
        <v>8</v>
      </c>
      <c r="D14" s="212" t="s">
        <v>2</v>
      </c>
      <c r="E14" s="256" t="s">
        <v>2</v>
      </c>
      <c r="F14" s="256" t="s">
        <v>2</v>
      </c>
      <c r="G14" s="256" t="s">
        <v>2</v>
      </c>
      <c r="H14" s="256" t="s">
        <v>2</v>
      </c>
      <c r="I14" s="265">
        <f t="shared" ref="I14:N14" si="3">I8/H8-1</f>
        <v>-6.9139299141264265E-3</v>
      </c>
      <c r="J14" s="265">
        <f t="shared" si="3"/>
        <v>5.556833271056516E-2</v>
      </c>
      <c r="K14" s="265">
        <f t="shared" si="3"/>
        <v>8.8941117689118165E-2</v>
      </c>
      <c r="L14" s="265">
        <f t="shared" si="3"/>
        <v>6.1217792401975002E-2</v>
      </c>
      <c r="M14" s="265">
        <f t="shared" si="3"/>
        <v>6.0136856537819972E-2</v>
      </c>
      <c r="N14" s="266">
        <f t="shared" si="3"/>
        <v>-0.80052231913539418</v>
      </c>
    </row>
    <row r="15" spans="1:32" ht="17.25" customHeight="1" x14ac:dyDescent="0.3">
      <c r="A15" s="7"/>
      <c r="B15" s="425"/>
      <c r="C15" s="116" t="s">
        <v>10</v>
      </c>
      <c r="D15" s="369" t="s">
        <v>2</v>
      </c>
      <c r="E15" s="370" t="s">
        <v>2</v>
      </c>
      <c r="F15" s="370" t="s">
        <v>2</v>
      </c>
      <c r="G15" s="370" t="s">
        <v>2</v>
      </c>
      <c r="H15" s="370" t="s">
        <v>2</v>
      </c>
      <c r="I15" s="371">
        <f t="shared" ref="I15:N15" si="4">I9/H9-1</f>
        <v>0.12136396056864229</v>
      </c>
      <c r="J15" s="371">
        <f t="shared" si="4"/>
        <v>6.3826995528649455E-2</v>
      </c>
      <c r="K15" s="371">
        <f t="shared" si="4"/>
        <v>7.0273274296826616E-2</v>
      </c>
      <c r="L15" s="371">
        <f t="shared" si="4"/>
        <v>8.7156542718990426E-2</v>
      </c>
      <c r="M15" s="371">
        <f t="shared" si="4"/>
        <v>1.3389232083694802E-2</v>
      </c>
      <c r="N15" s="372">
        <f t="shared" si="4"/>
        <v>-0.37829014086902746</v>
      </c>
    </row>
    <row r="16" spans="1:32" ht="17.25" customHeight="1" x14ac:dyDescent="0.3">
      <c r="A16" s="7"/>
      <c r="B16" s="426"/>
      <c r="C16" s="146" t="s">
        <v>11</v>
      </c>
      <c r="D16" s="383">
        <v>2.5272604857893954E-2</v>
      </c>
      <c r="E16" s="32">
        <v>3.1371852726836069E-2</v>
      </c>
      <c r="F16" s="32">
        <v>2.8011680390043203E-2</v>
      </c>
      <c r="G16" s="32">
        <v>4.8553395146940348E-2</v>
      </c>
      <c r="H16" s="92">
        <f>H10/G10-1</f>
        <v>-3.7363362589067028E-2</v>
      </c>
      <c r="I16" s="92">
        <f>I10/H10-1</f>
        <v>8.3140740840109695E-2</v>
      </c>
      <c r="J16" s="92">
        <f t="shared" ref="J16:N16" si="5">J10/I10-1</f>
        <v>8.0937683645341707E-2</v>
      </c>
      <c r="K16" s="92">
        <f t="shared" si="5"/>
        <v>7.8979719819156413E-2</v>
      </c>
      <c r="L16" s="92">
        <f t="shared" si="5"/>
        <v>7.1999706371967953E-2</v>
      </c>
      <c r="M16" s="92">
        <f t="shared" si="5"/>
        <v>3.0074957120933998E-2</v>
      </c>
      <c r="N16" s="94">
        <f t="shared" si="5"/>
        <v>-0.64933011102465588</v>
      </c>
    </row>
    <row r="17" spans="1:14" ht="13.95" customHeight="1" x14ac:dyDescent="0.3">
      <c r="A17" s="7"/>
      <c r="B17" s="286"/>
      <c r="C17" s="287"/>
      <c r="D17" s="288"/>
      <c r="E17" s="288"/>
      <c r="F17" s="288"/>
      <c r="G17" s="288"/>
      <c r="H17" s="288"/>
      <c r="I17" s="288"/>
      <c r="J17" s="288"/>
      <c r="K17" s="288"/>
      <c r="L17" s="288"/>
      <c r="M17" s="288"/>
      <c r="N17" s="288"/>
    </row>
    <row r="18" spans="1:14" x14ac:dyDescent="0.3">
      <c r="B18" s="419" t="s">
        <v>141</v>
      </c>
      <c r="C18" s="419"/>
      <c r="D18" s="419"/>
      <c r="E18" s="419"/>
      <c r="F18" s="419"/>
      <c r="G18" s="419"/>
      <c r="H18" s="419"/>
      <c r="I18" s="419"/>
      <c r="J18" s="419"/>
      <c r="K18" s="419"/>
      <c r="L18" s="419"/>
      <c r="M18" s="419"/>
      <c r="N18" s="419"/>
    </row>
    <row r="19" spans="1:14" x14ac:dyDescent="0.3">
      <c r="B19" s="428" t="s">
        <v>189</v>
      </c>
      <c r="C19" s="428"/>
      <c r="D19" s="428"/>
      <c r="E19" s="428"/>
      <c r="F19" s="428"/>
      <c r="G19" s="428"/>
      <c r="H19" s="428"/>
      <c r="I19" s="428"/>
      <c r="J19" s="428"/>
      <c r="K19" s="428"/>
      <c r="L19" s="428"/>
      <c r="M19" s="428"/>
      <c r="N19" s="428"/>
    </row>
    <row r="20" spans="1:14" x14ac:dyDescent="0.3">
      <c r="B20" s="427" t="s">
        <v>188</v>
      </c>
      <c r="C20" s="427"/>
      <c r="D20" s="427"/>
      <c r="E20" s="427"/>
      <c r="F20" s="427"/>
      <c r="G20" s="427"/>
      <c r="H20" s="427"/>
      <c r="I20" s="427"/>
      <c r="J20" s="427"/>
      <c r="K20" s="427"/>
      <c r="L20" s="427"/>
      <c r="M20" s="427"/>
      <c r="N20" s="427"/>
    </row>
    <row r="22" spans="1:14" x14ac:dyDescent="0.3">
      <c r="B22" s="217"/>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25"/>
  <sheetViews>
    <sheetView zoomScale="90" zoomScaleNormal="90" workbookViewId="0"/>
  </sheetViews>
  <sheetFormatPr defaultColWidth="8.88671875" defaultRowHeight="14.4" x14ac:dyDescent="0.3"/>
  <cols>
    <col min="1" max="1" width="9.109375" style="5" customWidth="1"/>
    <col min="2" max="2" width="25.109375" style="5" customWidth="1"/>
    <col min="3" max="16" width="9.109375" style="5" customWidth="1"/>
    <col min="17" max="17" width="13.5546875" style="5" customWidth="1"/>
    <col min="18" max="18" width="9.109375" style="8" customWidth="1"/>
    <col min="19" max="16384" width="8.88671875" style="8"/>
  </cols>
  <sheetData>
    <row r="2" spans="2:17" ht="17.25" customHeight="1" x14ac:dyDescent="0.3">
      <c r="B2" s="295" t="s">
        <v>12</v>
      </c>
      <c r="C2" s="7"/>
      <c r="D2" s="7"/>
      <c r="E2" s="7"/>
      <c r="F2" s="7"/>
      <c r="G2" s="7"/>
      <c r="H2" s="7"/>
      <c r="I2" s="7"/>
      <c r="J2" s="7"/>
      <c r="K2" s="7"/>
      <c r="L2" s="7"/>
      <c r="M2" s="7"/>
      <c r="P2" s="295"/>
    </row>
    <row r="3" spans="2:17" ht="17.25" customHeight="1" x14ac:dyDescent="0.3">
      <c r="B3" s="283"/>
    </row>
    <row r="4" spans="2:17" x14ac:dyDescent="0.3">
      <c r="B4" s="11" t="s">
        <v>13</v>
      </c>
      <c r="C4" s="12">
        <v>2010</v>
      </c>
      <c r="D4" s="12">
        <v>2011</v>
      </c>
      <c r="E4" s="12">
        <v>2012</v>
      </c>
      <c r="F4" s="12">
        <v>2013</v>
      </c>
      <c r="G4" s="12">
        <v>2014</v>
      </c>
      <c r="H4" s="12">
        <v>2015</v>
      </c>
      <c r="I4" s="12">
        <v>2016</v>
      </c>
      <c r="J4" s="12">
        <v>2017</v>
      </c>
      <c r="K4" s="13">
        <v>2018</v>
      </c>
      <c r="L4" s="13">
        <v>2019</v>
      </c>
      <c r="M4" s="14">
        <v>2020</v>
      </c>
      <c r="P4" s="8"/>
      <c r="Q4" s="8"/>
    </row>
    <row r="5" spans="2:17" ht="17.25" customHeight="1" x14ac:dyDescent="0.3">
      <c r="B5" s="238" t="s">
        <v>14</v>
      </c>
      <c r="C5" s="218">
        <v>9142.7675670000008</v>
      </c>
      <c r="D5" s="220">
        <v>9984.5595790000007</v>
      </c>
      <c r="E5" s="220">
        <v>10159.424528</v>
      </c>
      <c r="F5" s="220">
        <v>11654.437786</v>
      </c>
      <c r="G5" s="220">
        <v>12367.18334</v>
      </c>
      <c r="H5" s="220">
        <v>12772.142331999999</v>
      </c>
      <c r="I5" s="220">
        <v>13700.616633</v>
      </c>
      <c r="J5" s="220">
        <v>14161.635783</v>
      </c>
      <c r="K5" s="220">
        <v>14868.772644999999</v>
      </c>
      <c r="L5" s="219">
        <v>11880.523193999999</v>
      </c>
      <c r="M5" s="221">
        <v>11505.33639</v>
      </c>
      <c r="P5" s="8"/>
      <c r="Q5" s="8"/>
    </row>
    <row r="6" spans="2:17" ht="17.25" customHeight="1" x14ac:dyDescent="0.3">
      <c r="B6" s="239" t="s">
        <v>15</v>
      </c>
      <c r="C6" s="240">
        <v>5105.661145</v>
      </c>
      <c r="D6" s="241">
        <v>5705.6411710000002</v>
      </c>
      <c r="E6" s="241">
        <v>6174.664976</v>
      </c>
      <c r="F6" s="241">
        <v>7746.0303249999997</v>
      </c>
      <c r="G6" s="241">
        <v>8101.5468629999996</v>
      </c>
      <c r="H6" s="241">
        <v>8406.0048050000005</v>
      </c>
      <c r="I6" s="241">
        <v>9764.8998539999993</v>
      </c>
      <c r="J6" s="241">
        <v>9737.4764759999998</v>
      </c>
      <c r="K6" s="241">
        <v>9570.723618</v>
      </c>
      <c r="L6" s="241">
        <v>7643.0661579999996</v>
      </c>
      <c r="M6" s="374">
        <v>8080.4883380000001</v>
      </c>
      <c r="P6" s="8"/>
      <c r="Q6" s="8"/>
    </row>
    <row r="7" spans="2:17" ht="17.25" customHeight="1" x14ac:dyDescent="0.3">
      <c r="B7" s="239" t="s">
        <v>16</v>
      </c>
      <c r="C7" s="240">
        <v>4037.1064219999998</v>
      </c>
      <c r="D7" s="241">
        <v>4278.9184080000005</v>
      </c>
      <c r="E7" s="241">
        <v>3984.759552</v>
      </c>
      <c r="F7" s="241">
        <v>3908.4074609999998</v>
      </c>
      <c r="G7" s="241">
        <v>4265.636477</v>
      </c>
      <c r="H7" s="241">
        <v>4366.1375269999999</v>
      </c>
      <c r="I7" s="241">
        <v>3935.7167789999999</v>
      </c>
      <c r="J7" s="241">
        <v>4424.1593069999999</v>
      </c>
      <c r="K7" s="241">
        <v>5298.049027</v>
      </c>
      <c r="L7" s="241">
        <v>4237.4570359999998</v>
      </c>
      <c r="M7" s="374">
        <v>3424.8480519999998</v>
      </c>
      <c r="P7" s="8"/>
      <c r="Q7" s="8"/>
    </row>
    <row r="8" spans="2:17" ht="17.25" customHeight="1" x14ac:dyDescent="0.3">
      <c r="B8" s="238" t="s">
        <v>157</v>
      </c>
      <c r="C8" s="225">
        <v>2523.9541629999999</v>
      </c>
      <c r="D8" s="226">
        <v>2511.8278460000001</v>
      </c>
      <c r="E8" s="226">
        <v>2720.4492879999998</v>
      </c>
      <c r="F8" s="226">
        <v>2911.8314319999999</v>
      </c>
      <c r="G8" s="226">
        <v>3221.2581279999999</v>
      </c>
      <c r="H8" s="226">
        <v>3502.523095</v>
      </c>
      <c r="I8" s="226">
        <v>3801.1157410000001</v>
      </c>
      <c r="J8" s="226">
        <v>3918.7604470000001</v>
      </c>
      <c r="K8" s="226">
        <v>4363.3750190000001</v>
      </c>
      <c r="L8" s="186">
        <v>4638.1810530000002</v>
      </c>
      <c r="M8" s="185">
        <v>4773.9803769999999</v>
      </c>
      <c r="P8" s="8"/>
      <c r="Q8" s="8"/>
    </row>
    <row r="9" spans="2:17" ht="17.25" customHeight="1" x14ac:dyDescent="0.3">
      <c r="B9" s="239" t="s">
        <v>17</v>
      </c>
      <c r="C9" s="240">
        <v>1579.1103419999999</v>
      </c>
      <c r="D9" s="241">
        <v>1613.4108900000001</v>
      </c>
      <c r="E9" s="241">
        <v>1867.4932100000001</v>
      </c>
      <c r="F9" s="241">
        <v>2038.444207</v>
      </c>
      <c r="G9" s="241">
        <v>2256.7892019999999</v>
      </c>
      <c r="H9" s="241">
        <v>2395.1129999999998</v>
      </c>
      <c r="I9" s="241">
        <v>2497.7174479999999</v>
      </c>
      <c r="J9" s="241">
        <v>2655.1736489999998</v>
      </c>
      <c r="K9" s="241">
        <v>2988.0377640000002</v>
      </c>
      <c r="L9" s="241">
        <v>3239.4639689999999</v>
      </c>
      <c r="M9" s="374">
        <v>3480.0947780000001</v>
      </c>
      <c r="P9" s="373"/>
      <c r="Q9" s="8"/>
    </row>
    <row r="10" spans="2:17" ht="17.25" customHeight="1" x14ac:dyDescent="0.3">
      <c r="B10" s="239" t="s">
        <v>18</v>
      </c>
      <c r="C10" s="240">
        <v>944.84382100000005</v>
      </c>
      <c r="D10" s="241">
        <v>898.41695600000003</v>
      </c>
      <c r="E10" s="241">
        <v>852.95607800000005</v>
      </c>
      <c r="F10" s="241">
        <v>873.38722499999994</v>
      </c>
      <c r="G10" s="241">
        <v>964.46892600000001</v>
      </c>
      <c r="H10" s="241">
        <v>1107.410095</v>
      </c>
      <c r="I10" s="241">
        <v>1303.398293</v>
      </c>
      <c r="J10" s="241">
        <v>1263.586798</v>
      </c>
      <c r="K10" s="241">
        <v>1375.3372549999999</v>
      </c>
      <c r="L10" s="241">
        <v>1398.7170840000001</v>
      </c>
      <c r="M10" s="374">
        <v>1293.885599</v>
      </c>
      <c r="P10" s="8"/>
      <c r="Q10" s="8"/>
    </row>
    <row r="11" spans="2:17" ht="17.25" customHeight="1" x14ac:dyDescent="0.3">
      <c r="B11" s="238" t="s">
        <v>19</v>
      </c>
      <c r="C11" s="225">
        <v>3162.8290910000001</v>
      </c>
      <c r="D11" s="226">
        <v>3491.6749559999998</v>
      </c>
      <c r="E11" s="226">
        <v>3456.3062190000001</v>
      </c>
      <c r="F11" s="226">
        <v>3833.6769129999998</v>
      </c>
      <c r="G11" s="226">
        <v>4566.3258619999997</v>
      </c>
      <c r="H11" s="226">
        <v>4431.9405960000004</v>
      </c>
      <c r="I11" s="226">
        <v>4825.5357569999996</v>
      </c>
      <c r="J11" s="226">
        <v>5336.6781730000002</v>
      </c>
      <c r="K11" s="226">
        <v>5851.4859329999999</v>
      </c>
      <c r="L11" s="186">
        <v>5222.9117159999996</v>
      </c>
      <c r="M11" s="242">
        <v>5466.2768820000001</v>
      </c>
      <c r="P11" s="8"/>
      <c r="Q11" s="8"/>
    </row>
    <row r="12" spans="2:17" ht="17.25" customHeight="1" x14ac:dyDescent="0.3">
      <c r="B12" s="238" t="s">
        <v>20</v>
      </c>
      <c r="C12" s="225">
        <v>7996.425612</v>
      </c>
      <c r="D12" s="226">
        <v>10023.580905000001</v>
      </c>
      <c r="E12" s="226">
        <v>8085.4057769999999</v>
      </c>
      <c r="F12" s="226">
        <v>7957.3353550000002</v>
      </c>
      <c r="G12" s="226">
        <v>7802.6540349999996</v>
      </c>
      <c r="H12" s="226">
        <v>5911.8243490000004</v>
      </c>
      <c r="I12" s="226">
        <v>7581.2639410000002</v>
      </c>
      <c r="J12" s="226">
        <v>11059.868537</v>
      </c>
      <c r="K12" s="226">
        <v>11518.900691000001</v>
      </c>
      <c r="L12" s="186">
        <v>11929.019795</v>
      </c>
      <c r="M12" s="185">
        <v>8815.3208520000007</v>
      </c>
    </row>
    <row r="13" spans="2:17" ht="17.25" customHeight="1" x14ac:dyDescent="0.3">
      <c r="B13" s="243" t="s">
        <v>21</v>
      </c>
      <c r="C13" s="244">
        <v>3240.1027205849987</v>
      </c>
      <c r="D13" s="245">
        <v>3194.1883892585652</v>
      </c>
      <c r="E13" s="246">
        <v>3201.318456190967</v>
      </c>
      <c r="F13" s="245">
        <v>3050</v>
      </c>
      <c r="G13" s="245">
        <v>3869</v>
      </c>
      <c r="H13" s="245">
        <v>4122</v>
      </c>
      <c r="I13" s="245">
        <v>4864</v>
      </c>
      <c r="J13" s="246">
        <v>5898</v>
      </c>
      <c r="K13" s="245">
        <v>5822</v>
      </c>
      <c r="L13" s="247">
        <v>5878</v>
      </c>
      <c r="M13" s="248" t="s">
        <v>2</v>
      </c>
    </row>
    <row r="14" spans="2:17" ht="17.25" customHeight="1" x14ac:dyDescent="0.3">
      <c r="B14" s="96"/>
      <c r="C14" s="226"/>
      <c r="D14" s="226"/>
      <c r="E14" s="226"/>
      <c r="F14" s="226"/>
      <c r="G14" s="226"/>
      <c r="H14" s="226"/>
      <c r="I14" s="226"/>
      <c r="J14" s="226"/>
      <c r="K14" s="226"/>
      <c r="L14" s="186"/>
      <c r="M14" s="186"/>
    </row>
    <row r="15" spans="2:17" x14ac:dyDescent="0.3">
      <c r="B15" s="419" t="s">
        <v>150</v>
      </c>
      <c r="C15" s="419"/>
      <c r="D15" s="419"/>
      <c r="E15" s="419"/>
      <c r="F15" s="419"/>
      <c r="G15" s="419"/>
      <c r="H15" s="419"/>
      <c r="I15" s="419"/>
      <c r="J15" s="419"/>
      <c r="K15" s="419"/>
      <c r="L15" s="419"/>
      <c r="M15" s="419"/>
    </row>
    <row r="16" spans="2:17" ht="45.6" customHeight="1" x14ac:dyDescent="0.3">
      <c r="B16" s="420" t="s">
        <v>184</v>
      </c>
      <c r="C16" s="420"/>
      <c r="D16" s="420"/>
      <c r="E16" s="420"/>
      <c r="F16" s="420"/>
      <c r="G16" s="420"/>
      <c r="H16" s="420"/>
      <c r="I16" s="420"/>
      <c r="J16" s="420"/>
      <c r="K16" s="420"/>
      <c r="L16" s="420"/>
      <c r="M16" s="420"/>
    </row>
    <row r="17" spans="1:15" x14ac:dyDescent="0.3">
      <c r="A17" s="7"/>
      <c r="B17" s="419" t="s">
        <v>140</v>
      </c>
      <c r="C17" s="419"/>
      <c r="D17" s="419"/>
      <c r="E17" s="419"/>
      <c r="F17" s="419"/>
      <c r="G17" s="419"/>
      <c r="H17" s="419"/>
      <c r="I17" s="419"/>
      <c r="J17" s="419"/>
      <c r="K17" s="419"/>
      <c r="L17" s="419"/>
      <c r="M17" s="419"/>
    </row>
    <row r="18" spans="1:15" x14ac:dyDescent="0.3">
      <c r="A18" s="7"/>
      <c r="B18" s="148"/>
      <c r="C18" s="148"/>
      <c r="D18" s="148"/>
      <c r="E18" s="148"/>
      <c r="F18" s="148"/>
      <c r="G18" s="148"/>
      <c r="H18" s="148"/>
      <c r="I18" s="148"/>
      <c r="J18" s="148"/>
      <c r="K18" s="148"/>
      <c r="L18" s="148"/>
      <c r="M18" s="148"/>
    </row>
    <row r="19" spans="1:15" x14ac:dyDescent="0.3">
      <c r="A19" s="7"/>
      <c r="B19" s="148"/>
      <c r="C19" s="7"/>
      <c r="D19" s="7"/>
      <c r="E19" s="7"/>
      <c r="F19" s="7"/>
      <c r="G19" s="7"/>
      <c r="H19" s="7"/>
      <c r="I19" s="7"/>
      <c r="J19" s="7"/>
      <c r="K19" s="7"/>
      <c r="L19" s="7"/>
      <c r="M19" s="7"/>
      <c r="N19" s="7"/>
      <c r="O19" s="7"/>
    </row>
    <row r="20" spans="1:15" x14ac:dyDescent="0.3">
      <c r="A20" s="7"/>
      <c r="B20" s="217"/>
      <c r="C20" s="7"/>
      <c r="D20" s="7"/>
      <c r="E20" s="7"/>
      <c r="F20" s="7"/>
      <c r="G20" s="7"/>
      <c r="H20" s="7"/>
      <c r="I20" s="7"/>
      <c r="J20" s="7"/>
      <c r="K20" s="7"/>
      <c r="L20" s="7"/>
      <c r="M20" s="7"/>
      <c r="N20" s="7"/>
      <c r="O20" s="7"/>
    </row>
    <row r="21" spans="1:15" x14ac:dyDescent="0.3">
      <c r="A21" s="7"/>
      <c r="B21" s="249"/>
      <c r="C21" s="7"/>
      <c r="D21" s="7"/>
      <c r="E21" s="7"/>
      <c r="F21" s="7"/>
      <c r="G21" s="7"/>
      <c r="H21" s="7"/>
      <c r="I21" s="7"/>
      <c r="J21" s="7"/>
      <c r="K21" s="7"/>
      <c r="L21" s="7"/>
      <c r="M21" s="7"/>
      <c r="N21" s="7"/>
      <c r="O21" s="7"/>
    </row>
    <row r="22" spans="1:15" x14ac:dyDescent="0.3">
      <c r="A22" s="7"/>
      <c r="B22" s="249"/>
      <c r="C22" s="7"/>
      <c r="D22" s="7"/>
      <c r="E22" s="7"/>
      <c r="F22" s="7"/>
    </row>
    <row r="23" spans="1:15" x14ac:dyDescent="0.3">
      <c r="A23" s="7"/>
      <c r="B23" s="7"/>
      <c r="C23" s="7"/>
      <c r="D23" s="7"/>
      <c r="E23" s="7"/>
      <c r="F23" s="7"/>
    </row>
    <row r="24" spans="1:15" x14ac:dyDescent="0.3">
      <c r="A24" s="7"/>
      <c r="B24" s="7"/>
      <c r="C24" s="7"/>
      <c r="D24" s="7"/>
      <c r="E24" s="7"/>
      <c r="F24" s="7"/>
    </row>
    <row r="25" spans="1:15" x14ac:dyDescent="0.3">
      <c r="A25" s="7"/>
      <c r="B25" s="7"/>
      <c r="C25" s="7"/>
      <c r="D25" s="7"/>
      <c r="E25" s="7"/>
      <c r="F25" s="7"/>
    </row>
  </sheetData>
  <mergeCells count="3">
    <mergeCell ref="B16:M16"/>
    <mergeCell ref="B17:M17"/>
    <mergeCell ref="B15:M15"/>
  </mergeCells>
  <pageMargins left="0.23622047244094488" right="0.23622047244094488" top="0.39370078740157483" bottom="0.39370078740157483" header="0.31496062992125984" footer="0.31496062992125984"/>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41"/>
  <sheetViews>
    <sheetView zoomScale="90" zoomScaleNormal="90" workbookViewId="0"/>
  </sheetViews>
  <sheetFormatPr defaultColWidth="8.88671875" defaultRowHeight="14.4" x14ac:dyDescent="0.3"/>
  <cols>
    <col min="1" max="1" width="9.109375" style="5" customWidth="1"/>
    <col min="2" max="2" width="6.6640625" style="5" customWidth="1"/>
    <col min="3" max="3" width="19.44140625" style="5" customWidth="1"/>
    <col min="4" max="13" width="11.6640625" style="5" customWidth="1"/>
    <col min="14" max="14" width="10.5546875" style="5" customWidth="1"/>
    <col min="15" max="15" width="9.109375" style="5" customWidth="1"/>
    <col min="16" max="16384" width="8.88671875" style="8"/>
  </cols>
  <sheetData>
    <row r="2" spans="1:18" ht="17.25" customHeight="1" x14ac:dyDescent="0.3">
      <c r="B2" s="295" t="s">
        <v>130</v>
      </c>
      <c r="C2" s="7"/>
      <c r="D2" s="7"/>
      <c r="E2" s="7"/>
      <c r="F2" s="7"/>
      <c r="G2" s="7"/>
      <c r="H2" s="7"/>
      <c r="I2" s="7"/>
      <c r="J2" s="7"/>
      <c r="K2" s="7"/>
      <c r="L2" s="7"/>
      <c r="M2" s="7"/>
      <c r="R2" s="295"/>
    </row>
    <row r="3" spans="1:18" ht="17.25" customHeight="1" x14ac:dyDescent="0.3">
      <c r="B3" s="283"/>
    </row>
    <row r="4" spans="1:18" x14ac:dyDescent="0.3">
      <c r="B4" s="9"/>
      <c r="C4" s="10" t="s">
        <v>66</v>
      </c>
      <c r="D4" s="12">
        <v>2010</v>
      </c>
      <c r="E4" s="12">
        <v>2011</v>
      </c>
      <c r="F4" s="12">
        <v>2012</v>
      </c>
      <c r="G4" s="12">
        <v>2013</v>
      </c>
      <c r="H4" s="12">
        <v>2014</v>
      </c>
      <c r="I4" s="12">
        <v>2015</v>
      </c>
      <c r="J4" s="12">
        <v>2016</v>
      </c>
      <c r="K4" s="12">
        <v>2017</v>
      </c>
      <c r="L4" s="13">
        <v>2018</v>
      </c>
      <c r="M4" s="13">
        <v>2019</v>
      </c>
      <c r="N4" s="353">
        <v>2020</v>
      </c>
    </row>
    <row r="5" spans="1:18" ht="15" customHeight="1" x14ac:dyDescent="0.3">
      <c r="B5" s="424" t="s">
        <v>111</v>
      </c>
      <c r="C5" s="187" t="s">
        <v>22</v>
      </c>
      <c r="D5" s="218">
        <v>13103</v>
      </c>
      <c r="E5" s="219">
        <v>14842</v>
      </c>
      <c r="F5" s="220">
        <v>15254.753500000001</v>
      </c>
      <c r="G5" s="219">
        <v>16588.252999999997</v>
      </c>
      <c r="H5" s="219">
        <v>15809.303499999998</v>
      </c>
      <c r="I5" s="219">
        <v>14297.053999999996</v>
      </c>
      <c r="J5" s="219">
        <v>15664.153300000002</v>
      </c>
      <c r="K5" s="219">
        <v>17700.051400000004</v>
      </c>
      <c r="L5" s="219">
        <v>19879.052099999997</v>
      </c>
      <c r="M5" s="219">
        <v>23637.005000000001</v>
      </c>
      <c r="N5" s="221">
        <v>18508.006700000002</v>
      </c>
    </row>
    <row r="6" spans="1:18" s="2" customFormat="1" x14ac:dyDescent="0.3">
      <c r="A6" s="222"/>
      <c r="B6" s="425"/>
      <c r="C6" s="223" t="s">
        <v>1</v>
      </c>
      <c r="D6" s="224"/>
      <c r="E6" s="59">
        <v>0.13300000000000001</v>
      </c>
      <c r="F6" s="23">
        <v>2.7786008732852752E-2</v>
      </c>
      <c r="G6" s="59">
        <v>8.7415342371805371E-2</v>
      </c>
      <c r="H6" s="59">
        <v>-4.6957898459831671E-2</v>
      </c>
      <c r="I6" s="59">
        <v>-9.5655668828168339E-2</v>
      </c>
      <c r="J6" s="59">
        <v>9.5621048923785645E-2</v>
      </c>
      <c r="K6" s="59">
        <v>0.12997179362385336</v>
      </c>
      <c r="L6" s="59">
        <v>0.12310702668354923</v>
      </c>
      <c r="M6" s="59">
        <f>M5/L5-1</f>
        <v>0.18904084968920642</v>
      </c>
      <c r="N6" s="60">
        <f>N5/M5-1</f>
        <v>-0.21699019397762109</v>
      </c>
      <c r="O6" s="222"/>
    </row>
    <row r="7" spans="1:18" x14ac:dyDescent="0.3">
      <c r="B7" s="425"/>
      <c r="C7" s="44" t="s">
        <v>23</v>
      </c>
      <c r="D7" s="225">
        <v>42813</v>
      </c>
      <c r="E7" s="186">
        <v>47037</v>
      </c>
      <c r="F7" s="226">
        <v>44965.537499999991</v>
      </c>
      <c r="G7" s="186">
        <v>48526.461000000003</v>
      </c>
      <c r="H7" s="186">
        <v>50401.337000000007</v>
      </c>
      <c r="I7" s="186">
        <v>51032.875500000002</v>
      </c>
      <c r="J7" s="186">
        <v>56061.603099999993</v>
      </c>
      <c r="K7" s="186">
        <v>59169.792300000008</v>
      </c>
      <c r="L7" s="186">
        <v>62637.315899999994</v>
      </c>
      <c r="M7" s="186">
        <v>66568.164099999995</v>
      </c>
      <c r="N7" s="185">
        <v>34898.111600000004</v>
      </c>
    </row>
    <row r="8" spans="1:18" s="2" customFormat="1" x14ac:dyDescent="0.3">
      <c r="A8" s="222"/>
      <c r="B8" s="425"/>
      <c r="C8" s="223" t="s">
        <v>1</v>
      </c>
      <c r="D8" s="224"/>
      <c r="E8" s="59">
        <v>9.9000000000000005E-2</v>
      </c>
      <c r="F8" s="23">
        <v>-4.4045138898485381E-2</v>
      </c>
      <c r="G8" s="59">
        <v>7.9192281422189481E-2</v>
      </c>
      <c r="H8" s="59">
        <v>3.8636157703731966E-2</v>
      </c>
      <c r="I8" s="59">
        <v>1.2530193395464684E-2</v>
      </c>
      <c r="J8" s="59">
        <v>9.8538981994067631E-2</v>
      </c>
      <c r="K8" s="59">
        <v>5.5442388874534565E-2</v>
      </c>
      <c r="L8" s="59">
        <v>5.8602936823220597E-2</v>
      </c>
      <c r="M8" s="59">
        <f>M7/L7-1</f>
        <v>6.2755693527410505E-2</v>
      </c>
      <c r="N8" s="60">
        <f>N7/M7-1</f>
        <v>-0.47575373195548276</v>
      </c>
      <c r="O8" s="222"/>
    </row>
    <row r="9" spans="1:18" x14ac:dyDescent="0.3">
      <c r="B9" s="425"/>
      <c r="C9" s="44" t="s">
        <v>24</v>
      </c>
      <c r="D9" s="225">
        <v>68700</v>
      </c>
      <c r="E9" s="186">
        <v>67661</v>
      </c>
      <c r="F9" s="226">
        <v>70406.369999999981</v>
      </c>
      <c r="G9" s="186">
        <v>74988.251999999993</v>
      </c>
      <c r="H9" s="186">
        <v>82557.597000000009</v>
      </c>
      <c r="I9" s="186">
        <v>90934.664500000014</v>
      </c>
      <c r="J9" s="186">
        <v>98320.590399999986</v>
      </c>
      <c r="K9" s="186">
        <v>101806.19270000001</v>
      </c>
      <c r="L9" s="186">
        <v>104324.5868</v>
      </c>
      <c r="M9" s="186">
        <v>128362.3563</v>
      </c>
      <c r="N9" s="185">
        <v>80630.663299999986</v>
      </c>
    </row>
    <row r="10" spans="1:18" s="2" customFormat="1" x14ac:dyDescent="0.3">
      <c r="A10" s="222"/>
      <c r="B10" s="425"/>
      <c r="C10" s="223" t="s">
        <v>1</v>
      </c>
      <c r="D10" s="224"/>
      <c r="E10" s="59">
        <v>-1.4999999999999999E-2</v>
      </c>
      <c r="F10" s="23">
        <v>4.0573415219642861E-2</v>
      </c>
      <c r="G10" s="59">
        <v>6.5077662717166307E-2</v>
      </c>
      <c r="H10" s="59">
        <v>0.10094041130602727</v>
      </c>
      <c r="I10" s="59">
        <v>0.10146937174055592</v>
      </c>
      <c r="J10" s="59">
        <v>8.1222336285190488E-2</v>
      </c>
      <c r="K10" s="59">
        <v>3.5451397167363119E-2</v>
      </c>
      <c r="L10" s="59">
        <v>2.4737140572785421E-2</v>
      </c>
      <c r="M10" s="59">
        <v>0.23041327300996306</v>
      </c>
      <c r="N10" s="60">
        <f>N9/M9-1</f>
        <v>-0.37185117487594777</v>
      </c>
      <c r="O10" s="222"/>
    </row>
    <row r="11" spans="1:18" x14ac:dyDescent="0.3">
      <c r="B11" s="425"/>
      <c r="C11" s="44" t="s">
        <v>25</v>
      </c>
      <c r="D11" s="225">
        <v>17871</v>
      </c>
      <c r="E11" s="186">
        <v>17023</v>
      </c>
      <c r="F11" s="226">
        <v>17675.436500000003</v>
      </c>
      <c r="G11" s="186">
        <v>17698.184000000001</v>
      </c>
      <c r="H11" s="186">
        <v>19389.551000000003</v>
      </c>
      <c r="I11" s="186">
        <v>21848.663</v>
      </c>
      <c r="J11" s="186">
        <v>24612.875899999995</v>
      </c>
      <c r="K11" s="186">
        <v>26015.570599999999</v>
      </c>
      <c r="L11" s="186">
        <v>27093.3992</v>
      </c>
      <c r="M11" s="186">
        <v>28970.149699999998</v>
      </c>
      <c r="N11" s="185">
        <v>22220.613700000002</v>
      </c>
    </row>
    <row r="12" spans="1:18" s="2" customFormat="1" x14ac:dyDescent="0.3">
      <c r="A12" s="222"/>
      <c r="B12" s="425"/>
      <c r="C12" s="223" t="s">
        <v>1</v>
      </c>
      <c r="D12" s="224"/>
      <c r="E12" s="59">
        <v>-4.7E-2</v>
      </c>
      <c r="F12" s="23">
        <v>3.8327495736941275E-2</v>
      </c>
      <c r="G12" s="59">
        <v>1.2869554876338007E-3</v>
      </c>
      <c r="H12" s="59">
        <v>9.5567262720288149E-2</v>
      </c>
      <c r="I12" s="59">
        <v>0.12682666040074864</v>
      </c>
      <c r="J12" s="59">
        <v>0.12651634106855858</v>
      </c>
      <c r="K12" s="59">
        <v>5.6990280440978536E-2</v>
      </c>
      <c r="L12" s="59">
        <v>4.1430134920815487E-2</v>
      </c>
      <c r="M12" s="59">
        <f>M11/L11-1</f>
        <v>6.9269658123960909E-2</v>
      </c>
      <c r="N12" s="60">
        <f>N11/M11-1</f>
        <v>-0.23298243432963683</v>
      </c>
      <c r="O12" s="222"/>
    </row>
    <row r="13" spans="1:18" x14ac:dyDescent="0.3">
      <c r="B13" s="425"/>
      <c r="C13" s="44" t="s">
        <v>26</v>
      </c>
      <c r="D13" s="225">
        <v>20821</v>
      </c>
      <c r="E13" s="186">
        <v>21412</v>
      </c>
      <c r="F13" s="226">
        <v>22509.119999999995</v>
      </c>
      <c r="G13" s="186">
        <v>23349.642999999996</v>
      </c>
      <c r="H13" s="186">
        <v>24611.074999999997</v>
      </c>
      <c r="I13" s="186">
        <v>27426.041999999998</v>
      </c>
      <c r="J13" s="186">
        <v>29747.577999999998</v>
      </c>
      <c r="K13" s="186">
        <v>30202.359100000001</v>
      </c>
      <c r="L13" s="186">
        <v>31920.2997</v>
      </c>
      <c r="M13" s="186">
        <v>35998.335899999998</v>
      </c>
      <c r="N13" s="185">
        <v>27867.572400000001</v>
      </c>
    </row>
    <row r="14" spans="1:18" s="2" customFormat="1" x14ac:dyDescent="0.3">
      <c r="A14" s="222"/>
      <c r="B14" s="425"/>
      <c r="C14" s="223" t="s">
        <v>1</v>
      </c>
      <c r="D14" s="224"/>
      <c r="E14" s="59">
        <v>2.8000000000000001E-2</v>
      </c>
      <c r="F14" s="23">
        <v>5.1217913453548869E-2</v>
      </c>
      <c r="G14" s="59">
        <v>3.7341442046601614E-2</v>
      </c>
      <c r="H14" s="59">
        <v>5.4023609697158914E-2</v>
      </c>
      <c r="I14" s="59">
        <v>0.11437805947119339</v>
      </c>
      <c r="J14" s="59">
        <v>8.464713938671875E-2</v>
      </c>
      <c r="K14" s="59">
        <v>1.5288004287273615E-2</v>
      </c>
      <c r="L14" s="59">
        <v>5.6881007020408436E-2</v>
      </c>
      <c r="M14" s="59">
        <f>M13/L13-1</f>
        <v>0.1277568267944551</v>
      </c>
      <c r="N14" s="60">
        <f>N13/M13-1</f>
        <v>-0.22586498227547225</v>
      </c>
      <c r="O14" s="222"/>
    </row>
    <row r="15" spans="1:18" x14ac:dyDescent="0.3">
      <c r="B15" s="425"/>
      <c r="C15" s="44" t="s">
        <v>27</v>
      </c>
      <c r="D15" s="225">
        <v>28804</v>
      </c>
      <c r="E15" s="186">
        <v>34498</v>
      </c>
      <c r="F15" s="226">
        <v>35288.596999999994</v>
      </c>
      <c r="G15" s="186">
        <v>37706.037000000004</v>
      </c>
      <c r="H15" s="186">
        <v>40289.726499999997</v>
      </c>
      <c r="I15" s="186">
        <v>40886.661499999995</v>
      </c>
      <c r="J15" s="186">
        <v>38523.183899999996</v>
      </c>
      <c r="K15" s="186">
        <v>41816.826000000001</v>
      </c>
      <c r="L15" s="186">
        <v>44057.1224</v>
      </c>
      <c r="M15" s="186">
        <v>45895.221000000005</v>
      </c>
      <c r="N15" s="185">
        <v>33985.4113</v>
      </c>
    </row>
    <row r="16" spans="1:18" s="2" customFormat="1" x14ac:dyDescent="0.3">
      <c r="A16" s="222"/>
      <c r="B16" s="425"/>
      <c r="C16" s="223" t="s">
        <v>1</v>
      </c>
      <c r="D16" s="224"/>
      <c r="E16" s="59">
        <v>0.19800000000000001</v>
      </c>
      <c r="F16" s="23">
        <v>2.2902461850764722E-2</v>
      </c>
      <c r="G16" s="59">
        <v>6.8504848747599878E-2</v>
      </c>
      <c r="H16" s="59">
        <v>6.85219053914361E-2</v>
      </c>
      <c r="I16" s="59">
        <v>1.4816059870746301E-2</v>
      </c>
      <c r="J16" s="59">
        <v>-5.7805590216750691E-2</v>
      </c>
      <c r="K16" s="59">
        <v>8.5497660539943121E-2</v>
      </c>
      <c r="L16" s="59">
        <v>5.3574042181011139E-2</v>
      </c>
      <c r="M16" s="59">
        <f>M15/L15-1</f>
        <v>4.1720804716015802E-2</v>
      </c>
      <c r="N16" s="60">
        <f>N15/M15-1</f>
        <v>-0.25949999674258029</v>
      </c>
      <c r="O16" s="222"/>
    </row>
    <row r="17" spans="1:15" x14ac:dyDescent="0.3">
      <c r="B17" s="425"/>
      <c r="C17" s="44" t="s">
        <v>28</v>
      </c>
      <c r="D17" s="225">
        <v>7683</v>
      </c>
      <c r="E17" s="186">
        <v>8176</v>
      </c>
      <c r="F17" s="226">
        <v>8748.5724999999984</v>
      </c>
      <c r="G17" s="186">
        <v>11492.632</v>
      </c>
      <c r="H17" s="186">
        <v>11621.541999999999</v>
      </c>
      <c r="I17" s="186">
        <v>11324.411</v>
      </c>
      <c r="J17" s="186">
        <v>11554.186799999999</v>
      </c>
      <c r="K17" s="186">
        <v>11271.737799999997</v>
      </c>
      <c r="L17" s="186">
        <v>11882.391800000001</v>
      </c>
      <c r="M17" s="186">
        <v>14443.0694</v>
      </c>
      <c r="N17" s="185">
        <v>9179.7651000000005</v>
      </c>
    </row>
    <row r="18" spans="1:15" s="2" customFormat="1" x14ac:dyDescent="0.3">
      <c r="A18" s="222"/>
      <c r="B18" s="425"/>
      <c r="C18" s="223" t="s">
        <v>1</v>
      </c>
      <c r="D18" s="224"/>
      <c r="E18" s="59">
        <v>6.4000000000000001E-2</v>
      </c>
      <c r="F18" s="23">
        <v>7.0069230709955521E-2</v>
      </c>
      <c r="G18" s="59">
        <v>0.31365797105756421</v>
      </c>
      <c r="H18" s="59">
        <v>1.1216751741463638E-2</v>
      </c>
      <c r="I18" s="59">
        <v>-2.5567261211980274E-2</v>
      </c>
      <c r="J18" s="59">
        <v>2.0290309138373708E-2</v>
      </c>
      <c r="K18" s="59">
        <v>-2.44455975041015E-2</v>
      </c>
      <c r="L18" s="59">
        <v>5.4175674668373253E-2</v>
      </c>
      <c r="M18" s="59">
        <f>M17/L17-1</f>
        <v>0.21550186554191875</v>
      </c>
      <c r="N18" s="60">
        <f>N17/M17-1</f>
        <v>-0.36441729622929042</v>
      </c>
      <c r="O18" s="222"/>
    </row>
    <row r="19" spans="1:15" x14ac:dyDescent="0.3">
      <c r="B19" s="425"/>
      <c r="C19" s="44" t="s">
        <v>29</v>
      </c>
      <c r="D19" s="225">
        <v>15724</v>
      </c>
      <c r="E19" s="186">
        <v>17284</v>
      </c>
      <c r="F19" s="226">
        <v>20105.0785</v>
      </c>
      <c r="G19" s="186">
        <v>21937.926500000001</v>
      </c>
      <c r="H19" s="186">
        <v>24071.9035</v>
      </c>
      <c r="I19" s="186">
        <v>27074.744000000002</v>
      </c>
      <c r="J19" s="186">
        <v>30678.246499999997</v>
      </c>
      <c r="K19" s="186">
        <v>35378.407500000008</v>
      </c>
      <c r="L19" s="186">
        <v>39871.053500000002</v>
      </c>
      <c r="M19" s="186">
        <v>44453.602799999993</v>
      </c>
      <c r="N19" s="185">
        <v>31861.364600000001</v>
      </c>
    </row>
    <row r="20" spans="1:15" s="2" customFormat="1" x14ac:dyDescent="0.3">
      <c r="A20" s="222"/>
      <c r="B20" s="425"/>
      <c r="C20" s="223" t="s">
        <v>1</v>
      </c>
      <c r="D20" s="224"/>
      <c r="E20" s="59">
        <v>9.9000000000000005E-2</v>
      </c>
      <c r="F20" s="23">
        <v>0.16319407390659268</v>
      </c>
      <c r="G20" s="59">
        <v>9.1163434154211354E-2</v>
      </c>
      <c r="H20" s="59">
        <v>9.7273413692948507E-2</v>
      </c>
      <c r="I20" s="59">
        <v>0.12474462187836544</v>
      </c>
      <c r="J20" s="59">
        <v>0.13309461023897384</v>
      </c>
      <c r="K20" s="59">
        <v>0.15320826762377093</v>
      </c>
      <c r="L20" s="59">
        <v>0.1269883614744387</v>
      </c>
      <c r="M20" s="59">
        <f>M19/L19-1</f>
        <v>0.11493424170494992</v>
      </c>
      <c r="N20" s="60">
        <f>N19/M19-1</f>
        <v>-0.28326698865451672</v>
      </c>
      <c r="O20" s="222"/>
    </row>
    <row r="21" spans="1:15" x14ac:dyDescent="0.3">
      <c r="B21" s="425"/>
      <c r="C21" s="44" t="s">
        <v>30</v>
      </c>
      <c r="D21" s="225">
        <v>149073</v>
      </c>
      <c r="E21" s="186">
        <v>150226</v>
      </c>
      <c r="F21" s="226">
        <v>133156.21400000001</v>
      </c>
      <c r="G21" s="186">
        <v>135703.27799999999</v>
      </c>
      <c r="H21" s="186">
        <v>147178.42800000001</v>
      </c>
      <c r="I21" s="186">
        <v>166005.53600000002</v>
      </c>
      <c r="J21" s="186">
        <v>186956.14799999999</v>
      </c>
      <c r="K21" s="186">
        <v>203850.64480000001</v>
      </c>
      <c r="L21" s="186">
        <v>222997.34729999999</v>
      </c>
      <c r="M21" s="186">
        <v>241587.26239999998</v>
      </c>
      <c r="N21" s="185">
        <v>89972.844700000001</v>
      </c>
    </row>
    <row r="22" spans="1:15" s="2" customFormat="1" x14ac:dyDescent="0.3">
      <c r="A22" s="222"/>
      <c r="B22" s="425"/>
      <c r="C22" s="223" t="s">
        <v>1</v>
      </c>
      <c r="D22" s="224"/>
      <c r="E22" s="59">
        <v>8.0000000000000002E-3</v>
      </c>
      <c r="F22" s="23">
        <v>-0.11362896192276462</v>
      </c>
      <c r="G22" s="59">
        <v>1.9128390057710609E-2</v>
      </c>
      <c r="H22" s="59">
        <v>8.4560595507501501E-2</v>
      </c>
      <c r="I22" s="59">
        <v>0.1279202954933043</v>
      </c>
      <c r="J22" s="59">
        <v>0.12620429718681159</v>
      </c>
      <c r="K22" s="59">
        <v>9.0366093764405298E-2</v>
      </c>
      <c r="L22" s="59">
        <v>9.3925150537468305E-2</v>
      </c>
      <c r="M22" s="59">
        <v>8.3363839637925485E-2</v>
      </c>
      <c r="N22" s="60">
        <f>N21/M21-1</f>
        <v>-0.6275762066005347</v>
      </c>
      <c r="O22" s="222"/>
    </row>
    <row r="23" spans="1:15" x14ac:dyDescent="0.3">
      <c r="B23" s="425"/>
      <c r="C23" s="44" t="s">
        <v>31</v>
      </c>
      <c r="D23" s="225">
        <v>33882</v>
      </c>
      <c r="E23" s="186">
        <v>32936</v>
      </c>
      <c r="F23" s="226">
        <v>33097.724999999991</v>
      </c>
      <c r="G23" s="186">
        <v>35188.498999999996</v>
      </c>
      <c r="H23" s="186">
        <v>38748.856000000007</v>
      </c>
      <c r="I23" s="186">
        <v>46937.829000000005</v>
      </c>
      <c r="J23" s="186">
        <v>52383.817399999985</v>
      </c>
      <c r="K23" s="186">
        <v>54044.370699999992</v>
      </c>
      <c r="L23" s="186">
        <v>58180.792099999999</v>
      </c>
      <c r="M23" s="186">
        <v>72012.530099999989</v>
      </c>
      <c r="N23" s="185">
        <v>52055.599500000004</v>
      </c>
    </row>
    <row r="24" spans="1:15" s="2" customFormat="1" x14ac:dyDescent="0.3">
      <c r="A24" s="222"/>
      <c r="B24" s="425"/>
      <c r="C24" s="223" t="s">
        <v>1</v>
      </c>
      <c r="D24" s="224"/>
      <c r="E24" s="59">
        <v>-2.8000000000000001E-2</v>
      </c>
      <c r="F24" s="23">
        <v>4.896657567475815E-3</v>
      </c>
      <c r="G24" s="59">
        <v>6.3169719368929567E-2</v>
      </c>
      <c r="H24" s="59">
        <v>0.10117956437982789</v>
      </c>
      <c r="I24" s="59">
        <v>0.21133457462589345</v>
      </c>
      <c r="J24" s="59">
        <v>0.11602557076084574</v>
      </c>
      <c r="K24" s="59">
        <v>3.169973824778971E-2</v>
      </c>
      <c r="L24" s="59">
        <v>7.6537506985903558E-2</v>
      </c>
      <c r="M24" s="59">
        <v>0.23773718955606982</v>
      </c>
      <c r="N24" s="60">
        <f>N23/M23-1</f>
        <v>-0.27713136272655403</v>
      </c>
      <c r="O24" s="222"/>
    </row>
    <row r="25" spans="1:15" x14ac:dyDescent="0.3">
      <c r="B25" s="425"/>
      <c r="C25" s="44" t="s">
        <v>32</v>
      </c>
      <c r="D25" s="225">
        <v>557407</v>
      </c>
      <c r="E25" s="186">
        <v>520663</v>
      </c>
      <c r="F25" s="226">
        <v>533465.17400000012</v>
      </c>
      <c r="G25" s="186">
        <v>544244.84849999996</v>
      </c>
      <c r="H25" s="186">
        <v>593895.25100000016</v>
      </c>
      <c r="I25" s="186">
        <v>696221.88290000008</v>
      </c>
      <c r="J25" s="186">
        <v>768420.7956999999</v>
      </c>
      <c r="K25" s="186">
        <v>836499.38890000002</v>
      </c>
      <c r="L25" s="186">
        <v>941632.27750000008</v>
      </c>
      <c r="M25" s="186">
        <v>1119505.5604000001</v>
      </c>
      <c r="N25" s="185">
        <v>252690.79089999996</v>
      </c>
    </row>
    <row r="26" spans="1:15" s="2" customFormat="1" x14ac:dyDescent="0.3">
      <c r="A26" s="222"/>
      <c r="B26" s="425"/>
      <c r="C26" s="223" t="s">
        <v>1</v>
      </c>
      <c r="D26" s="224"/>
      <c r="E26" s="59">
        <v>-6.6000000000000003E-2</v>
      </c>
      <c r="F26" s="23">
        <v>2.4589035021373329E-2</v>
      </c>
      <c r="G26" s="59">
        <v>2.0206894517916352E-2</v>
      </c>
      <c r="H26" s="59">
        <v>9.1228061481596567E-2</v>
      </c>
      <c r="I26" s="59">
        <v>0.17229744088322385</v>
      </c>
      <c r="J26" s="59">
        <v>0.10370101051588154</v>
      </c>
      <c r="K26" s="59">
        <v>8.8595459129894305E-2</v>
      </c>
      <c r="L26" s="59">
        <v>0.1256819670104603</v>
      </c>
      <c r="M26" s="59">
        <v>0.18889888032751712</v>
      </c>
      <c r="N26" s="60">
        <f>N25/M25-1</f>
        <v>-0.77428357675176407</v>
      </c>
      <c r="O26" s="222"/>
    </row>
    <row r="27" spans="1:15" x14ac:dyDescent="0.3">
      <c r="B27" s="425"/>
      <c r="C27" s="44" t="s">
        <v>33</v>
      </c>
      <c r="D27" s="225">
        <v>125586</v>
      </c>
      <c r="E27" s="186">
        <v>126619</v>
      </c>
      <c r="F27" s="226">
        <v>123156.55100000001</v>
      </c>
      <c r="G27" s="186">
        <v>134106.1735</v>
      </c>
      <c r="H27" s="186">
        <v>139043.01300000001</v>
      </c>
      <c r="I27" s="186">
        <v>158703.10249999998</v>
      </c>
      <c r="J27" s="186">
        <v>176971.94139999998</v>
      </c>
      <c r="K27" s="186">
        <v>186273.7359</v>
      </c>
      <c r="L27" s="186">
        <v>205047.87229999999</v>
      </c>
      <c r="M27" s="186">
        <v>223017.15679999997</v>
      </c>
      <c r="N27" s="185">
        <v>74492.40830000001</v>
      </c>
    </row>
    <row r="28" spans="1:15" s="2" customFormat="1" x14ac:dyDescent="0.3">
      <c r="A28" s="222"/>
      <c r="B28" s="425"/>
      <c r="C28" s="223" t="s">
        <v>1</v>
      </c>
      <c r="D28" s="224"/>
      <c r="E28" s="59">
        <v>8.0000000000000002E-3</v>
      </c>
      <c r="F28" s="23">
        <v>-2.7343774140498489E-2</v>
      </c>
      <c r="G28" s="59">
        <v>8.8908161288147713E-2</v>
      </c>
      <c r="H28" s="59">
        <v>3.6812917490334662E-2</v>
      </c>
      <c r="I28" s="59">
        <v>0.14139573845397013</v>
      </c>
      <c r="J28" s="59">
        <v>0.11511330662234531</v>
      </c>
      <c r="K28" s="59">
        <v>5.2560843410626834E-2</v>
      </c>
      <c r="L28" s="59">
        <v>0.10078788783233916</v>
      </c>
      <c r="M28" s="59">
        <v>8.7634581614724594E-2</v>
      </c>
      <c r="N28" s="60">
        <f>N27/M27-1</f>
        <v>-0.66597902435459611</v>
      </c>
      <c r="O28" s="222"/>
    </row>
    <row r="29" spans="1:15" x14ac:dyDescent="0.3">
      <c r="B29" s="425"/>
      <c r="C29" s="44" t="s">
        <v>34</v>
      </c>
      <c r="D29" s="225">
        <v>191651</v>
      </c>
      <c r="E29" s="186">
        <v>158933</v>
      </c>
      <c r="F29" s="226">
        <v>176611.46499999997</v>
      </c>
      <c r="G29" s="186">
        <v>188723.46650000001</v>
      </c>
      <c r="H29" s="186">
        <v>206390.92599999998</v>
      </c>
      <c r="I29" s="186">
        <v>229528.50449999992</v>
      </c>
      <c r="J29" s="186">
        <v>281571.52999999997</v>
      </c>
      <c r="K29" s="186">
        <v>307319.9583</v>
      </c>
      <c r="L29" s="186">
        <v>346598.00369999994</v>
      </c>
      <c r="M29" s="186">
        <v>386260.1923</v>
      </c>
      <c r="N29" s="185">
        <v>207761.88950000005</v>
      </c>
    </row>
    <row r="30" spans="1:15" s="2" customFormat="1" x14ac:dyDescent="0.3">
      <c r="A30" s="222"/>
      <c r="B30" s="425"/>
      <c r="C30" s="223" t="s">
        <v>1</v>
      </c>
      <c r="D30" s="224"/>
      <c r="E30" s="59">
        <v>-0.17100000000000001</v>
      </c>
      <c r="F30" s="23">
        <v>0.11123150069093835</v>
      </c>
      <c r="G30" s="59">
        <v>6.8579927696087228E-2</v>
      </c>
      <c r="H30" s="59">
        <v>9.3615594433774207E-2</v>
      </c>
      <c r="I30" s="59">
        <v>0.11210559954559218</v>
      </c>
      <c r="J30" s="59">
        <v>0.2267388340867269</v>
      </c>
      <c r="K30" s="59">
        <v>9.1445425253043222E-2</v>
      </c>
      <c r="L30" s="59">
        <v>0.12780831292986661</v>
      </c>
      <c r="M30" s="59">
        <v>0.1144328247035431</v>
      </c>
      <c r="N30" s="60">
        <f>N29/M29-1</f>
        <v>-0.46211933395757265</v>
      </c>
      <c r="O30" s="222"/>
    </row>
    <row r="31" spans="1:15" x14ac:dyDescent="0.3">
      <c r="B31" s="425"/>
      <c r="C31" s="15" t="s">
        <v>96</v>
      </c>
      <c r="D31" s="227">
        <v>1273118.9115000002</v>
      </c>
      <c r="E31" s="228">
        <v>1217311.94</v>
      </c>
      <c r="F31" s="229">
        <v>1234440.5945000001</v>
      </c>
      <c r="G31" s="228">
        <v>1290253.6540000001</v>
      </c>
      <c r="H31" s="228">
        <v>1394008.5095000002</v>
      </c>
      <c r="I31" s="228">
        <v>1582221.9704</v>
      </c>
      <c r="J31" s="228">
        <v>1771466.6503999999</v>
      </c>
      <c r="K31" s="228">
        <v>1911349.0360000001</v>
      </c>
      <c r="L31" s="228">
        <v>2116121.5142999999</v>
      </c>
      <c r="M31" s="111">
        <v>2430710.6062000003</v>
      </c>
      <c r="N31" s="230">
        <f>SUM(N29,N27,N25,N23,N21,N19,N17,N15,N13,N11,N9,N7,N5)</f>
        <v>936125.04159999988</v>
      </c>
    </row>
    <row r="32" spans="1:15" s="2" customFormat="1" x14ac:dyDescent="0.3">
      <c r="A32" s="222"/>
      <c r="B32" s="425"/>
      <c r="C32" s="231" t="s">
        <v>1</v>
      </c>
      <c r="D32" s="232" t="s">
        <v>120</v>
      </c>
      <c r="E32" s="233">
        <v>-4.3834846058682708E-2</v>
      </c>
      <c r="F32" s="29">
        <v>1.4070883507476539E-2</v>
      </c>
      <c r="G32" s="233">
        <v>4.5213240514507369E-2</v>
      </c>
      <c r="H32" s="233">
        <v>8.0414308596098882E-2</v>
      </c>
      <c r="I32" s="233">
        <v>0.13501600572546568</v>
      </c>
      <c r="J32" s="233">
        <v>0.11960690948575126</v>
      </c>
      <c r="K32" s="233">
        <v>7.8964165409726839E-2</v>
      </c>
      <c r="L32" s="233">
        <v>0.1071350519675569</v>
      </c>
      <c r="M32" s="233">
        <v>0.14866305633873989</v>
      </c>
      <c r="N32" s="234">
        <f>N31/M31-1</f>
        <v>-0.61487597938963567</v>
      </c>
      <c r="O32" s="222"/>
    </row>
    <row r="33" spans="1:16" x14ac:dyDescent="0.3">
      <c r="B33" s="425"/>
      <c r="C33" s="15" t="s">
        <v>152</v>
      </c>
      <c r="D33" s="227">
        <v>1553115.1889999998</v>
      </c>
      <c r="E33" s="228">
        <v>1494972.1544999995</v>
      </c>
      <c r="F33" s="111">
        <v>1518419.5445000003</v>
      </c>
      <c r="G33" s="111">
        <v>1599348.4170000001</v>
      </c>
      <c r="H33" s="111">
        <v>1743083.3845000002</v>
      </c>
      <c r="I33" s="111">
        <v>2012276.6008999995</v>
      </c>
      <c r="J33" s="111">
        <v>2274775.0407000002</v>
      </c>
      <c r="K33" s="111">
        <v>2462528.7705999995</v>
      </c>
      <c r="L33" s="111">
        <v>2746607.2997999992</v>
      </c>
      <c r="M33" s="111">
        <v>3199437.0958000012</v>
      </c>
      <c r="N33" s="230">
        <v>1441573.9892999998</v>
      </c>
    </row>
    <row r="34" spans="1:16" s="2" customFormat="1" x14ac:dyDescent="0.3">
      <c r="A34" s="222"/>
      <c r="B34" s="426"/>
      <c r="C34" s="235" t="s">
        <v>1</v>
      </c>
      <c r="D34" s="232" t="s">
        <v>2</v>
      </c>
      <c r="E34" s="233">
        <v>-3.743639551773148E-2</v>
      </c>
      <c r="F34" s="236">
        <v>1.568416503907577E-2</v>
      </c>
      <c r="G34" s="236">
        <v>5.3298097217688856E-2</v>
      </c>
      <c r="H34" s="236">
        <v>8.9870953678506726E-2</v>
      </c>
      <c r="I34" s="236">
        <v>0.15443507682635449</v>
      </c>
      <c r="J34" s="236">
        <v>0.13044848788809515</v>
      </c>
      <c r="K34" s="236">
        <v>8.2537273594413652E-2</v>
      </c>
      <c r="L34" s="236">
        <v>0.115106241837303</v>
      </c>
      <c r="M34" s="233">
        <v>0.16480895351305991</v>
      </c>
      <c r="N34" s="234">
        <f>N33/M33-1</f>
        <v>-0.54942886947444669</v>
      </c>
      <c r="O34" s="222"/>
    </row>
    <row r="35" spans="1:16" s="393" customFormat="1" ht="16.8" customHeight="1" x14ac:dyDescent="0.3">
      <c r="A35" s="389"/>
      <c r="B35" s="390"/>
      <c r="C35" s="391" t="s">
        <v>158</v>
      </c>
      <c r="D35" s="392">
        <f>D33/1000000</f>
        <v>1.5531151889999997</v>
      </c>
      <c r="E35" s="392">
        <f t="shared" ref="E35:N35" si="0">E33/1000000</f>
        <v>1.4949721544999994</v>
      </c>
      <c r="F35" s="392">
        <f t="shared" si="0"/>
        <v>1.5184195445000004</v>
      </c>
      <c r="G35" s="392">
        <f t="shared" si="0"/>
        <v>1.5993484170000001</v>
      </c>
      <c r="H35" s="392">
        <f t="shared" si="0"/>
        <v>1.7430833845000002</v>
      </c>
      <c r="I35" s="392">
        <f t="shared" si="0"/>
        <v>2.0122766008999995</v>
      </c>
      <c r="J35" s="392">
        <f t="shared" si="0"/>
        <v>2.2747750407000003</v>
      </c>
      <c r="K35" s="392">
        <f t="shared" si="0"/>
        <v>2.4625287705999996</v>
      </c>
      <c r="L35" s="392">
        <f t="shared" si="0"/>
        <v>2.7466072997999991</v>
      </c>
      <c r="M35" s="392">
        <f t="shared" si="0"/>
        <v>3.1994370958000014</v>
      </c>
      <c r="N35" s="392">
        <f t="shared" si="0"/>
        <v>1.4415739892999997</v>
      </c>
      <c r="O35" s="389"/>
    </row>
    <row r="36" spans="1:16" s="2" customFormat="1" x14ac:dyDescent="0.3">
      <c r="A36" s="222"/>
      <c r="B36" s="419" t="s">
        <v>139</v>
      </c>
      <c r="C36" s="419"/>
      <c r="D36" s="419"/>
      <c r="E36" s="419"/>
      <c r="F36" s="419"/>
      <c r="G36" s="419"/>
      <c r="H36" s="419"/>
      <c r="I36" s="419"/>
      <c r="J36" s="419"/>
      <c r="K36" s="419"/>
      <c r="L36" s="419"/>
      <c r="M36" s="419"/>
      <c r="N36" s="419"/>
      <c r="O36" s="222"/>
      <c r="P36" s="39"/>
    </row>
    <row r="37" spans="1:16" x14ac:dyDescent="0.3">
      <c r="B37" s="419" t="s">
        <v>192</v>
      </c>
      <c r="C37" s="419"/>
      <c r="D37" s="419"/>
      <c r="E37" s="419"/>
      <c r="F37" s="419"/>
      <c r="G37" s="419"/>
      <c r="H37" s="419"/>
      <c r="I37" s="419"/>
      <c r="J37" s="419"/>
      <c r="K37" s="419"/>
      <c r="L37" s="419"/>
      <c r="M37" s="419"/>
      <c r="N37" s="419"/>
    </row>
    <row r="38" spans="1:16" x14ac:dyDescent="0.3">
      <c r="L38" s="7"/>
      <c r="M38" s="7"/>
    </row>
    <row r="39" spans="1:16" x14ac:dyDescent="0.3">
      <c r="F39" s="237"/>
      <c r="L39" s="7"/>
      <c r="M39" s="7"/>
    </row>
    <row r="40" spans="1:16" x14ac:dyDescent="0.3">
      <c r="B40" s="217"/>
      <c r="L40" s="7"/>
      <c r="M40" s="7"/>
    </row>
    <row r="41" spans="1:16" x14ac:dyDescent="0.3">
      <c r="L41" s="7"/>
      <c r="M41" s="7"/>
    </row>
  </sheetData>
  <mergeCells count="3">
    <mergeCell ref="B5:B34"/>
    <mergeCell ref="B36:N36"/>
    <mergeCell ref="B37:N37"/>
  </mergeCells>
  <pageMargins left="0.23622047244094488" right="0.23622047244094488" top="0.39370078740157483" bottom="0.3937007874015748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21"/>
  <sheetViews>
    <sheetView topLeftCell="A2" zoomScale="90" zoomScaleNormal="90" workbookViewId="0">
      <selection activeCell="A2" sqref="A2"/>
    </sheetView>
  </sheetViews>
  <sheetFormatPr defaultColWidth="8.88671875" defaultRowHeight="14.4" x14ac:dyDescent="0.3"/>
  <cols>
    <col min="1" max="1" width="9.109375" style="5" customWidth="1"/>
    <col min="2" max="2" width="7.44140625" style="5" customWidth="1"/>
    <col min="3" max="3" width="19.6640625" style="5" customWidth="1"/>
    <col min="4" max="14" width="9.88671875" style="5" customWidth="1"/>
    <col min="15" max="18" width="9.109375" style="5" customWidth="1"/>
    <col min="19" max="19" width="9.109375" style="8" customWidth="1"/>
    <col min="20" max="16384" width="8.88671875" style="8"/>
  </cols>
  <sheetData>
    <row r="2" spans="1:17" ht="17.25" customHeight="1" x14ac:dyDescent="0.3">
      <c r="B2" s="295" t="s">
        <v>109</v>
      </c>
      <c r="C2" s="7"/>
      <c r="D2" s="7"/>
      <c r="E2" s="7"/>
      <c r="F2" s="7"/>
      <c r="G2" s="7"/>
      <c r="H2" s="7"/>
      <c r="I2" s="7"/>
      <c r="J2" s="7"/>
      <c r="K2" s="7"/>
      <c r="L2" s="7"/>
      <c r="M2" s="7"/>
      <c r="Q2" s="295"/>
    </row>
    <row r="3" spans="1:17" ht="17.25" customHeight="1" x14ac:dyDescent="0.3">
      <c r="B3" s="283"/>
    </row>
    <row r="4" spans="1:17" x14ac:dyDescent="0.3">
      <c r="B4" s="9"/>
      <c r="C4" s="10" t="s">
        <v>5</v>
      </c>
      <c r="D4" s="12">
        <v>2010</v>
      </c>
      <c r="E4" s="12">
        <v>2011</v>
      </c>
      <c r="F4" s="12">
        <v>2012</v>
      </c>
      <c r="G4" s="12">
        <v>2013</v>
      </c>
      <c r="H4" s="12">
        <v>2014</v>
      </c>
      <c r="I4" s="12">
        <v>2015</v>
      </c>
      <c r="J4" s="12">
        <v>2016</v>
      </c>
      <c r="K4" s="12">
        <v>2017</v>
      </c>
      <c r="L4" s="13">
        <v>2018</v>
      </c>
      <c r="M4" s="13">
        <v>2019</v>
      </c>
      <c r="N4" s="14">
        <v>2020</v>
      </c>
    </row>
    <row r="5" spans="1:17" ht="27.6" x14ac:dyDescent="0.3">
      <c r="A5" s="51"/>
      <c r="B5" s="429" t="s">
        <v>35</v>
      </c>
      <c r="C5" s="112" t="s">
        <v>7</v>
      </c>
      <c r="D5" s="42">
        <v>2194.6978316336822</v>
      </c>
      <c r="E5" s="42">
        <v>2179.6846359800556</v>
      </c>
      <c r="F5" s="42">
        <v>2188.0070001037011</v>
      </c>
      <c r="G5" s="42">
        <v>2241.6186783645926</v>
      </c>
      <c r="H5" s="42">
        <v>2137.2451247722761</v>
      </c>
      <c r="I5" s="42">
        <v>2418.5151800980793</v>
      </c>
      <c r="J5" s="42">
        <v>2470.0706222724525</v>
      </c>
      <c r="K5" s="42">
        <v>2548.7781425104718</v>
      </c>
      <c r="L5" s="42">
        <v>2675.4861176544305</v>
      </c>
      <c r="M5" s="42">
        <v>2723.0205367185686</v>
      </c>
      <c r="N5" s="43">
        <v>885.98840926804394</v>
      </c>
    </row>
    <row r="6" spans="1:17" x14ac:dyDescent="0.3">
      <c r="A6" s="51"/>
      <c r="B6" s="430"/>
      <c r="C6" s="116" t="s">
        <v>119</v>
      </c>
      <c r="D6" s="41">
        <v>418.18979866899502</v>
      </c>
      <c r="E6" s="42">
        <v>455.42177628763636</v>
      </c>
      <c r="F6" s="42">
        <v>440.3448998835201</v>
      </c>
      <c r="G6" s="42">
        <v>474.34996194563325</v>
      </c>
      <c r="H6" s="42">
        <v>444.8788539561595</v>
      </c>
      <c r="I6" s="42">
        <v>441.09872239614651</v>
      </c>
      <c r="J6" s="42">
        <v>480.77977649852079</v>
      </c>
      <c r="K6" s="42">
        <v>510.62837299979708</v>
      </c>
      <c r="L6" s="42">
        <v>541.73426690561178</v>
      </c>
      <c r="M6" s="42">
        <v>539.1762342354657</v>
      </c>
      <c r="N6" s="43">
        <v>137.03707567339535</v>
      </c>
    </row>
    <row r="7" spans="1:17" ht="24" customHeight="1" x14ac:dyDescent="0.3">
      <c r="A7" s="51"/>
      <c r="B7" s="430"/>
      <c r="C7" s="116" t="s">
        <v>9</v>
      </c>
      <c r="D7" s="41">
        <v>874.66266298946812</v>
      </c>
      <c r="E7" s="42">
        <v>897.04802124385697</v>
      </c>
      <c r="F7" s="42">
        <v>911.34268728124141</v>
      </c>
      <c r="G7" s="42">
        <v>974.15370325262143</v>
      </c>
      <c r="H7" s="42">
        <v>938.29165326908492</v>
      </c>
      <c r="I7" s="42">
        <v>982.68579738650396</v>
      </c>
      <c r="J7" s="42">
        <v>1045.7777936065281</v>
      </c>
      <c r="K7" s="42">
        <v>1076.8703260285274</v>
      </c>
      <c r="L7" s="42">
        <v>1120.7702408941082</v>
      </c>
      <c r="M7" s="42">
        <v>1072.4122498296922</v>
      </c>
      <c r="N7" s="43">
        <v>511.85530442400847</v>
      </c>
    </row>
    <row r="8" spans="1:17" ht="24" customHeight="1" x14ac:dyDescent="0.3">
      <c r="A8" s="51"/>
      <c r="B8" s="430"/>
      <c r="C8" s="116" t="s">
        <v>8</v>
      </c>
      <c r="D8" s="41">
        <v>1512.7166196728788</v>
      </c>
      <c r="E8" s="42">
        <v>1669.8030255328365</v>
      </c>
      <c r="F8" s="42">
        <v>1586.8320384398337</v>
      </c>
      <c r="G8" s="42">
        <v>1624.0787919298371</v>
      </c>
      <c r="H8" s="42">
        <v>1571.8141466035713</v>
      </c>
      <c r="I8" s="42">
        <v>1388.6693729202996</v>
      </c>
      <c r="J8" s="42">
        <v>1489.2741163920871</v>
      </c>
      <c r="K8" s="42">
        <v>1602.5410817645395</v>
      </c>
      <c r="L8" s="42">
        <v>1674.9422079987428</v>
      </c>
      <c r="M8" s="42">
        <v>1709.0870466029039</v>
      </c>
      <c r="N8" s="43">
        <v>341.43654968786387</v>
      </c>
    </row>
    <row r="9" spans="1:17" ht="24" customHeight="1" x14ac:dyDescent="0.3">
      <c r="A9" s="51"/>
      <c r="B9" s="430"/>
      <c r="C9" s="116" t="s">
        <v>10</v>
      </c>
      <c r="D9" s="41">
        <v>1347.1736979987406</v>
      </c>
      <c r="E9" s="42">
        <v>1382.4673210547055</v>
      </c>
      <c r="F9" s="42">
        <v>1408.3544682397917</v>
      </c>
      <c r="G9" s="42">
        <v>1436.9370338304377</v>
      </c>
      <c r="H9" s="42">
        <v>849.37884348456464</v>
      </c>
      <c r="I9" s="42">
        <v>919.73132612558823</v>
      </c>
      <c r="J9" s="42">
        <v>1003.148122605496</v>
      </c>
      <c r="K9" s="42">
        <v>1140.0688002892491</v>
      </c>
      <c r="L9" s="42">
        <v>1262.9485148236397</v>
      </c>
      <c r="M9" s="42">
        <v>1308.820967690589</v>
      </c>
      <c r="N9" s="43">
        <v>523.60952918178282</v>
      </c>
    </row>
    <row r="10" spans="1:17" ht="24" customHeight="1" x14ac:dyDescent="0.3">
      <c r="A10" s="51"/>
      <c r="B10" s="431"/>
      <c r="C10" s="146" t="s">
        <v>11</v>
      </c>
      <c r="D10" s="47">
        <v>6347.4406109637648</v>
      </c>
      <c r="E10" s="48">
        <v>6584.4247800990915</v>
      </c>
      <c r="F10" s="48">
        <v>6534.8810939480873</v>
      </c>
      <c r="G10" s="48">
        <v>6751.1381693231224</v>
      </c>
      <c r="H10" s="48">
        <v>5941.608622085656</v>
      </c>
      <c r="I10" s="48">
        <v>6150.7003989266177</v>
      </c>
      <c r="J10" s="48">
        <v>6489.0504313750844</v>
      </c>
      <c r="K10" s="48">
        <v>6878.8867235925845</v>
      </c>
      <c r="L10" s="48">
        <v>7275.8813482765336</v>
      </c>
      <c r="M10" s="48">
        <v>7352.5170350772196</v>
      </c>
      <c r="N10" s="49">
        <v>2399.9268682350944</v>
      </c>
    </row>
    <row r="11" spans="1:17" ht="30" customHeight="1" x14ac:dyDescent="0.3">
      <c r="A11" s="51"/>
      <c r="B11" s="429" t="s">
        <v>1</v>
      </c>
      <c r="C11" s="116" t="s">
        <v>7</v>
      </c>
      <c r="D11" s="365" t="s">
        <v>2</v>
      </c>
      <c r="E11" s="85">
        <f>E5/D5-1</f>
        <v>-6.8406663720312899E-3</v>
      </c>
      <c r="F11" s="85">
        <f t="shared" ref="F11:N11" si="0">F5/E5-1</f>
        <v>3.8181505646588398E-3</v>
      </c>
      <c r="G11" s="85">
        <f t="shared" si="0"/>
        <v>2.4502516791925499E-2</v>
      </c>
      <c r="H11" s="85">
        <f t="shared" si="0"/>
        <v>-4.6561689818030882E-2</v>
      </c>
      <c r="I11" s="85">
        <f t="shared" si="0"/>
        <v>0.13160402242385394</v>
      </c>
      <c r="J11" s="85">
        <f t="shared" si="0"/>
        <v>2.1316981013235647E-2</v>
      </c>
      <c r="K11" s="85">
        <f t="shared" si="0"/>
        <v>3.1864481739234174E-2</v>
      </c>
      <c r="L11" s="85">
        <f t="shared" si="0"/>
        <v>4.9713222595025419E-2</v>
      </c>
      <c r="M11" s="85">
        <f t="shared" si="0"/>
        <v>1.776664761983926E-2</v>
      </c>
      <c r="N11" s="87">
        <f t="shared" si="0"/>
        <v>-0.67463028746168674</v>
      </c>
    </row>
    <row r="12" spans="1:17" ht="23.25" customHeight="1" x14ac:dyDescent="0.3">
      <c r="A12" s="51"/>
      <c r="B12" s="430"/>
      <c r="C12" s="116" t="s">
        <v>119</v>
      </c>
      <c r="D12" s="212" t="s">
        <v>2</v>
      </c>
      <c r="E12" s="88">
        <f>E6/D6-1</f>
        <v>8.9031290904614258E-2</v>
      </c>
      <c r="F12" s="88">
        <f t="shared" ref="F12:N12" si="1">F6/E6-1</f>
        <v>-3.3105304113947298E-2</v>
      </c>
      <c r="G12" s="88">
        <f t="shared" si="1"/>
        <v>7.722369913017757E-2</v>
      </c>
      <c r="H12" s="88">
        <f t="shared" si="1"/>
        <v>-6.2129462113989842E-2</v>
      </c>
      <c r="I12" s="88">
        <f t="shared" si="1"/>
        <v>-8.4969908693064422E-3</v>
      </c>
      <c r="J12" s="88">
        <f t="shared" si="1"/>
        <v>8.9959576139368336E-2</v>
      </c>
      <c r="K12" s="88">
        <f>K6/J6-1</f>
        <v>6.2083718909021313E-2</v>
      </c>
      <c r="L12" s="88">
        <f t="shared" si="1"/>
        <v>6.0916892892332486E-2</v>
      </c>
      <c r="M12" s="88">
        <f t="shared" si="1"/>
        <v>-4.7219325533117695E-3</v>
      </c>
      <c r="N12" s="90">
        <f t="shared" si="1"/>
        <v>-0.74583991843092001</v>
      </c>
    </row>
    <row r="13" spans="1:17" ht="23.25" customHeight="1" x14ac:dyDescent="0.3">
      <c r="A13" s="51"/>
      <c r="B13" s="430"/>
      <c r="C13" s="116" t="s">
        <v>9</v>
      </c>
      <c r="D13" s="212" t="s">
        <v>2</v>
      </c>
      <c r="E13" s="88">
        <f t="shared" ref="E13:N13" si="2">E7/D7-1</f>
        <v>2.5593133446303762E-2</v>
      </c>
      <c r="F13" s="88">
        <f t="shared" si="2"/>
        <v>1.5935229440184662E-2</v>
      </c>
      <c r="G13" s="88">
        <f t="shared" si="2"/>
        <v>6.892140228694954E-2</v>
      </c>
      <c r="H13" s="88">
        <f t="shared" si="2"/>
        <v>-3.6813543759876888E-2</v>
      </c>
      <c r="I13" s="88">
        <f t="shared" si="2"/>
        <v>4.7313800525397687E-2</v>
      </c>
      <c r="J13" s="88">
        <f t="shared" si="2"/>
        <v>6.4203630893842289E-2</v>
      </c>
      <c r="K13" s="88">
        <f t="shared" si="2"/>
        <v>2.9731490391254001E-2</v>
      </c>
      <c r="L13" s="88">
        <f t="shared" si="2"/>
        <v>4.0766203510762988E-2</v>
      </c>
      <c r="M13" s="88">
        <f t="shared" si="2"/>
        <v>-4.3147104821268045E-2</v>
      </c>
      <c r="N13" s="90">
        <f t="shared" si="2"/>
        <v>-0.52270658554553506</v>
      </c>
    </row>
    <row r="14" spans="1:17" ht="23.25" customHeight="1" x14ac:dyDescent="0.3">
      <c r="A14" s="51"/>
      <c r="B14" s="430"/>
      <c r="C14" s="116" t="s">
        <v>8</v>
      </c>
      <c r="D14" s="212" t="s">
        <v>2</v>
      </c>
      <c r="E14" s="88">
        <f t="shared" ref="E14:N14" si="3">E8/D8-1</f>
        <v>0.10384390824894041</v>
      </c>
      <c r="F14" s="88">
        <f t="shared" si="3"/>
        <v>-4.9689086571469532E-2</v>
      </c>
      <c r="G14" s="88">
        <f t="shared" si="3"/>
        <v>2.3472398204553713E-2</v>
      </c>
      <c r="H14" s="88">
        <f t="shared" si="3"/>
        <v>-3.2181102041337173E-2</v>
      </c>
      <c r="I14" s="88">
        <f t="shared" si="3"/>
        <v>-0.11651808458335677</v>
      </c>
      <c r="J14" s="88">
        <f t="shared" si="3"/>
        <v>7.2446865635281466E-2</v>
      </c>
      <c r="K14" s="88">
        <f t="shared" si="3"/>
        <v>7.6055149368239094E-2</v>
      </c>
      <c r="L14" s="88">
        <f t="shared" si="3"/>
        <v>4.5178951764832886E-2</v>
      </c>
      <c r="M14" s="88">
        <f t="shared" si="3"/>
        <v>2.03856816319401E-2</v>
      </c>
      <c r="N14" s="90">
        <f t="shared" si="3"/>
        <v>-0.80022284390574128</v>
      </c>
    </row>
    <row r="15" spans="1:17" ht="23.25" customHeight="1" x14ac:dyDescent="0.3">
      <c r="A15" s="51"/>
      <c r="B15" s="430"/>
      <c r="C15" s="116" t="s">
        <v>10</v>
      </c>
      <c r="D15" s="369" t="s">
        <v>2</v>
      </c>
      <c r="E15" s="271">
        <f t="shared" ref="E15:N15" si="4">E9/D9-1</f>
        <v>2.6198272062759598E-2</v>
      </c>
      <c r="F15" s="271">
        <f t="shared" si="4"/>
        <v>1.8725323044407549E-2</v>
      </c>
      <c r="G15" s="271">
        <f t="shared" si="4"/>
        <v>2.0295008277546378E-2</v>
      </c>
      <c r="H15" s="271">
        <f t="shared" si="4"/>
        <v>-0.40889626790369604</v>
      </c>
      <c r="I15" s="271">
        <f t="shared" si="4"/>
        <v>8.2828155163841233E-2</v>
      </c>
      <c r="J15" s="271">
        <f t="shared" si="4"/>
        <v>9.0696917795879628E-2</v>
      </c>
      <c r="K15" s="271">
        <f t="shared" si="4"/>
        <v>0.13649098732112108</v>
      </c>
      <c r="L15" s="271">
        <f t="shared" si="4"/>
        <v>0.10778271846682808</v>
      </c>
      <c r="M15" s="271">
        <f t="shared" si="4"/>
        <v>3.6321712507302761E-2</v>
      </c>
      <c r="N15" s="272">
        <f t="shared" si="4"/>
        <v>-0.59993800366318206</v>
      </c>
    </row>
    <row r="16" spans="1:17" ht="23.25" customHeight="1" x14ac:dyDescent="0.3">
      <c r="A16" s="51"/>
      <c r="B16" s="431"/>
      <c r="C16" s="146" t="s">
        <v>11</v>
      </c>
      <c r="D16" s="215">
        <v>3.8719645421062321E-2</v>
      </c>
      <c r="E16" s="92">
        <v>3.7335389751578019E-2</v>
      </c>
      <c r="F16" s="92">
        <v>-7.5243757512040155E-3</v>
      </c>
      <c r="G16" s="92">
        <v>3.3092733022382026E-2</v>
      </c>
      <c r="H16" s="92">
        <v>-0.11991008433451023</v>
      </c>
      <c r="I16" s="92">
        <v>3.5191105665180133E-2</v>
      </c>
      <c r="J16" s="92">
        <v>5.5010000569612139E-2</v>
      </c>
      <c r="K16" s="92">
        <v>6.0076015179757247E-2</v>
      </c>
      <c r="L16" s="92">
        <v>5.7712045660291533E-2</v>
      </c>
      <c r="M16" s="92">
        <v>1.0532838996726968E-2</v>
      </c>
      <c r="N16" s="94">
        <v>-0.67359111760155355</v>
      </c>
    </row>
    <row r="17" spans="1:14" ht="15.6" customHeight="1" x14ac:dyDescent="0.3">
      <c r="A17" s="7"/>
      <c r="B17" s="286"/>
      <c r="C17" s="287"/>
      <c r="D17" s="289"/>
      <c r="E17" s="288"/>
      <c r="F17" s="288"/>
      <c r="G17" s="288"/>
      <c r="H17" s="288"/>
      <c r="I17" s="288"/>
      <c r="J17" s="288"/>
      <c r="K17" s="288"/>
      <c r="L17" s="288"/>
      <c r="M17" s="288"/>
      <c r="N17" s="288"/>
    </row>
    <row r="18" spans="1:14" x14ac:dyDescent="0.3">
      <c r="B18" s="419" t="s">
        <v>139</v>
      </c>
      <c r="C18" s="419"/>
      <c r="D18" s="419"/>
      <c r="E18" s="419"/>
      <c r="F18" s="419"/>
      <c r="G18" s="419"/>
      <c r="H18" s="419"/>
      <c r="I18" s="419"/>
      <c r="J18" s="419"/>
      <c r="K18" s="419"/>
      <c r="L18" s="419"/>
      <c r="M18" s="419"/>
      <c r="N18" s="419"/>
    </row>
    <row r="19" spans="1:14" x14ac:dyDescent="0.3">
      <c r="B19" s="419" t="s">
        <v>193</v>
      </c>
      <c r="C19" s="419"/>
      <c r="D19" s="419"/>
      <c r="E19" s="419"/>
      <c r="F19" s="419"/>
      <c r="G19" s="419"/>
      <c r="H19" s="419"/>
      <c r="I19" s="419"/>
      <c r="J19" s="419"/>
      <c r="K19" s="419"/>
      <c r="L19" s="419"/>
      <c r="M19" s="419"/>
      <c r="N19" s="419"/>
    </row>
    <row r="21" spans="1:14" x14ac:dyDescent="0.3">
      <c r="B21" s="217"/>
    </row>
  </sheetData>
  <mergeCells count="4">
    <mergeCell ref="B5:B10"/>
    <mergeCell ref="B11:B16"/>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21"/>
  <sheetViews>
    <sheetView zoomScale="90" zoomScaleNormal="90" workbookViewId="0"/>
  </sheetViews>
  <sheetFormatPr defaultColWidth="8.88671875" defaultRowHeight="14.4" x14ac:dyDescent="0.3"/>
  <cols>
    <col min="1" max="1" width="9.109375" style="5" customWidth="1"/>
    <col min="2" max="2" width="21.6640625" style="5" customWidth="1"/>
    <col min="3" max="13" width="8.6640625" style="5" customWidth="1"/>
    <col min="14" max="17" width="9.109375" style="5" customWidth="1"/>
    <col min="18" max="16384" width="8.88671875" style="8"/>
  </cols>
  <sheetData>
    <row r="2" spans="1:16" ht="17.25" customHeight="1" x14ac:dyDescent="0.3">
      <c r="B2" s="295" t="s">
        <v>104</v>
      </c>
      <c r="C2" s="7"/>
      <c r="D2" s="7"/>
      <c r="E2" s="7"/>
      <c r="F2" s="7"/>
      <c r="G2" s="7"/>
      <c r="H2" s="7"/>
      <c r="I2" s="7"/>
      <c r="J2" s="7"/>
      <c r="K2" s="7"/>
      <c r="L2" s="7"/>
      <c r="M2" s="7"/>
      <c r="P2" s="295"/>
    </row>
    <row r="3" spans="1:16" ht="17.25" customHeight="1" x14ac:dyDescent="0.3">
      <c r="B3" s="283"/>
    </row>
    <row r="4" spans="1:16" x14ac:dyDescent="0.3">
      <c r="B4" s="326" t="s">
        <v>5</v>
      </c>
      <c r="C4" s="12">
        <v>2010</v>
      </c>
      <c r="D4" s="12">
        <v>2011</v>
      </c>
      <c r="E4" s="12">
        <v>2012</v>
      </c>
      <c r="F4" s="12">
        <v>2013</v>
      </c>
      <c r="G4" s="12">
        <v>2014</v>
      </c>
      <c r="H4" s="12">
        <v>2015</v>
      </c>
      <c r="I4" s="12">
        <v>2016</v>
      </c>
      <c r="J4" s="12">
        <v>2017</v>
      </c>
      <c r="K4" s="13">
        <v>2018</v>
      </c>
      <c r="L4" s="13">
        <v>2019</v>
      </c>
      <c r="M4" s="14">
        <v>2020</v>
      </c>
    </row>
    <row r="5" spans="1:16" ht="27.6" x14ac:dyDescent="0.3">
      <c r="A5" s="51"/>
      <c r="B5" s="112" t="s">
        <v>7</v>
      </c>
      <c r="C5" s="100">
        <v>94.852382525196248</v>
      </c>
      <c r="D5" s="134">
        <v>97.021509925182684</v>
      </c>
      <c r="E5" s="203">
        <v>100</v>
      </c>
      <c r="F5" s="375">
        <v>101.62432148368251</v>
      </c>
      <c r="G5" s="134">
        <v>100.00458633344242</v>
      </c>
      <c r="H5" s="134">
        <v>102.72749366960593</v>
      </c>
      <c r="I5" s="134">
        <v>111.80003066442393</v>
      </c>
      <c r="J5" s="134">
        <v>115.33296262439457</v>
      </c>
      <c r="K5" s="134">
        <v>117.00635483665569</v>
      </c>
      <c r="L5" s="134">
        <v>117.94459991433071</v>
      </c>
      <c r="M5" s="204">
        <v>120.83569151177993</v>
      </c>
    </row>
    <row r="6" spans="1:16" x14ac:dyDescent="0.3">
      <c r="A6" s="51"/>
      <c r="B6" s="116" t="s">
        <v>119</v>
      </c>
      <c r="C6" s="100">
        <v>97.038471231890938</v>
      </c>
      <c r="D6" s="136">
        <v>95.071221987614848</v>
      </c>
      <c r="E6" s="205">
        <v>100</v>
      </c>
      <c r="F6" s="376">
        <v>102.11205105900103</v>
      </c>
      <c r="G6" s="136">
        <v>101.42584802074752</v>
      </c>
      <c r="H6" s="136">
        <v>110.18537291552674</v>
      </c>
      <c r="I6" s="136">
        <v>108.72526335180623</v>
      </c>
      <c r="J6" s="136">
        <v>109.88298587015693</v>
      </c>
      <c r="K6" s="136">
        <v>115.04452311639508</v>
      </c>
      <c r="L6" s="136">
        <v>117.93431235889229</v>
      </c>
      <c r="M6" s="206">
        <v>131.13444366833343</v>
      </c>
    </row>
    <row r="7" spans="1:16" ht="22.5" customHeight="1" x14ac:dyDescent="0.3">
      <c r="A7" s="51"/>
      <c r="B7" s="207" t="s">
        <v>9</v>
      </c>
      <c r="C7" s="100">
        <v>98.094997912565447</v>
      </c>
      <c r="D7" s="136">
        <v>96.824310818786444</v>
      </c>
      <c r="E7" s="205">
        <v>100.00001896645129</v>
      </c>
      <c r="F7" s="376">
        <v>99.229205133244704</v>
      </c>
      <c r="G7" s="136">
        <v>104.87813719873911</v>
      </c>
      <c r="H7" s="136">
        <v>109.18349329256687</v>
      </c>
      <c r="I7" s="136">
        <v>109.90054232524795</v>
      </c>
      <c r="J7" s="136">
        <v>112.19059676126702</v>
      </c>
      <c r="K7" s="136">
        <v>113.01923036248873</v>
      </c>
      <c r="L7" s="136">
        <v>116.58939325637287</v>
      </c>
      <c r="M7" s="206">
        <v>117.84590974050462</v>
      </c>
    </row>
    <row r="8" spans="1:16" ht="22.5" customHeight="1" x14ac:dyDescent="0.3">
      <c r="A8" s="51"/>
      <c r="B8" s="116" t="s">
        <v>8</v>
      </c>
      <c r="C8" s="100">
        <v>98.839434137156772</v>
      </c>
      <c r="D8" s="136">
        <v>94.334244854908633</v>
      </c>
      <c r="E8" s="205">
        <v>100</v>
      </c>
      <c r="F8" s="376">
        <v>100.5269053476696</v>
      </c>
      <c r="G8" s="136">
        <v>99.796142526693245</v>
      </c>
      <c r="H8" s="136">
        <v>112.63830093480816</v>
      </c>
      <c r="I8" s="136">
        <v>110.66916743862123</v>
      </c>
      <c r="J8" s="136">
        <v>111.80971856543538</v>
      </c>
      <c r="K8" s="136">
        <v>113.58977356989</v>
      </c>
      <c r="L8" s="136">
        <v>117.96552675068368</v>
      </c>
      <c r="M8" s="206">
        <v>120.28790001497252</v>
      </c>
    </row>
    <row r="9" spans="1:16" ht="22.5" customHeight="1" x14ac:dyDescent="0.3">
      <c r="A9" s="51"/>
      <c r="B9" s="116" t="s">
        <v>10</v>
      </c>
      <c r="C9" s="100">
        <v>97.463223698530598</v>
      </c>
      <c r="D9" s="136">
        <v>97.987802879622606</v>
      </c>
      <c r="E9" s="205">
        <v>99.999523515727887</v>
      </c>
      <c r="F9" s="376">
        <v>102.54039858349209</v>
      </c>
      <c r="G9" s="136">
        <v>104.72074374415207</v>
      </c>
      <c r="H9" s="136">
        <v>107.75715945628919</v>
      </c>
      <c r="I9" s="136">
        <v>110.08115642086543</v>
      </c>
      <c r="J9" s="136">
        <v>111.61369243317898</v>
      </c>
      <c r="K9" s="136">
        <v>113.86666636947471</v>
      </c>
      <c r="L9" s="136">
        <v>116.53488863836181</v>
      </c>
      <c r="M9" s="206">
        <v>135.64721736727506</v>
      </c>
    </row>
    <row r="10" spans="1:16" ht="22.5" customHeight="1" x14ac:dyDescent="0.3">
      <c r="B10" s="62" t="s">
        <v>21</v>
      </c>
      <c r="C10" s="103">
        <v>96.947546736452651</v>
      </c>
      <c r="D10" s="104">
        <v>96.381144863924675</v>
      </c>
      <c r="E10" s="208">
        <v>99.99989995627962</v>
      </c>
      <c r="F10" s="209">
        <v>101.24397048886276</v>
      </c>
      <c r="G10" s="209">
        <v>101.49968157402587</v>
      </c>
      <c r="H10" s="104">
        <v>107.2835042084259</v>
      </c>
      <c r="I10" s="104">
        <v>110.74083417024568</v>
      </c>
      <c r="J10" s="104">
        <v>112.99927096615167</v>
      </c>
      <c r="K10" s="104">
        <v>114.91461058533439</v>
      </c>
      <c r="L10" s="104">
        <v>117.50010166940392</v>
      </c>
      <c r="M10" s="105">
        <v>123.93970078787977</v>
      </c>
    </row>
    <row r="11" spans="1:16" ht="14.4" customHeight="1" x14ac:dyDescent="0.3">
      <c r="B11" s="290"/>
      <c r="C11" s="291"/>
      <c r="D11" s="291"/>
      <c r="E11" s="291"/>
      <c r="F11" s="95"/>
      <c r="G11" s="292"/>
      <c r="H11" s="291"/>
      <c r="I11" s="291"/>
      <c r="J11" s="291"/>
      <c r="K11" s="291"/>
      <c r="L11" s="291"/>
      <c r="M11" s="291"/>
    </row>
    <row r="12" spans="1:16" x14ac:dyDescent="0.3">
      <c r="B12" s="419" t="s">
        <v>142</v>
      </c>
      <c r="C12" s="419"/>
      <c r="D12" s="419"/>
      <c r="E12" s="419"/>
      <c r="F12" s="419"/>
      <c r="G12" s="419"/>
      <c r="H12" s="419"/>
      <c r="I12" s="419"/>
      <c r="J12" s="419"/>
      <c r="K12" s="419"/>
      <c r="L12" s="419"/>
      <c r="M12" s="419"/>
    </row>
    <row r="13" spans="1:16" x14ac:dyDescent="0.3">
      <c r="B13" s="419" t="s">
        <v>193</v>
      </c>
      <c r="C13" s="419"/>
      <c r="D13" s="419"/>
      <c r="E13" s="419"/>
      <c r="F13" s="419"/>
      <c r="G13" s="419"/>
      <c r="H13" s="419"/>
      <c r="I13" s="419"/>
      <c r="J13" s="419"/>
      <c r="K13" s="419"/>
      <c r="L13" s="419"/>
      <c r="M13" s="419"/>
    </row>
    <row r="14" spans="1:16" x14ac:dyDescent="0.3">
      <c r="B14" s="82"/>
    </row>
    <row r="17" spans="3:13" x14ac:dyDescent="0.3">
      <c r="C17" s="210"/>
      <c r="D17" s="210"/>
      <c r="E17" s="210"/>
      <c r="F17" s="210"/>
      <c r="G17" s="210"/>
      <c r="H17" s="210"/>
      <c r="I17" s="210"/>
      <c r="J17" s="210"/>
      <c r="K17" s="210"/>
      <c r="L17" s="210"/>
      <c r="M17" s="210"/>
    </row>
    <row r="18" spans="3:13" x14ac:dyDescent="0.3">
      <c r="C18" s="210"/>
      <c r="D18" s="210"/>
      <c r="E18" s="210"/>
      <c r="F18" s="210"/>
      <c r="G18" s="210"/>
      <c r="H18" s="210"/>
      <c r="I18" s="210"/>
      <c r="J18" s="210"/>
      <c r="K18" s="210"/>
      <c r="L18" s="210"/>
      <c r="M18" s="210"/>
    </row>
    <row r="19" spans="3:13" x14ac:dyDescent="0.3">
      <c r="C19" s="210"/>
      <c r="D19" s="210"/>
      <c r="E19" s="210"/>
      <c r="F19" s="210"/>
      <c r="G19" s="210"/>
      <c r="H19" s="210"/>
      <c r="I19" s="210"/>
      <c r="J19" s="210"/>
      <c r="K19" s="210"/>
      <c r="L19" s="210"/>
      <c r="M19" s="210"/>
    </row>
    <row r="20" spans="3:13" x14ac:dyDescent="0.3">
      <c r="C20" s="210"/>
      <c r="D20" s="210"/>
      <c r="E20" s="210"/>
      <c r="F20" s="210"/>
      <c r="G20" s="210"/>
      <c r="H20" s="210"/>
      <c r="I20" s="210"/>
      <c r="J20" s="210"/>
      <c r="K20" s="210"/>
      <c r="L20" s="210"/>
      <c r="M20" s="210"/>
    </row>
    <row r="21" spans="3:13" x14ac:dyDescent="0.3">
      <c r="C21" s="211"/>
      <c r="D21" s="211"/>
      <c r="E21" s="211"/>
      <c r="F21" s="211"/>
      <c r="G21" s="211"/>
      <c r="H21" s="211"/>
      <c r="I21" s="211"/>
      <c r="J21" s="211"/>
      <c r="K21" s="211"/>
      <c r="L21" s="211"/>
      <c r="M21" s="211"/>
    </row>
  </sheetData>
  <mergeCells count="2">
    <mergeCell ref="B12:M12"/>
    <mergeCell ref="B13:M13"/>
  </mergeCells>
  <pageMargins left="0.23622047244094488" right="0.23622047244094488" top="0.39370078740157483" bottom="0.39370078740157483"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2020 Value of Tourism</vt:lpstr>
      <vt:lpstr>Table of Contents</vt:lpstr>
      <vt:lpstr>Notes</vt:lpstr>
      <vt:lpstr>1_ Summary</vt:lpstr>
      <vt:lpstr>2_Revenue by Sector </vt:lpstr>
      <vt:lpstr>3_Export Revenue </vt:lpstr>
      <vt:lpstr>4_Room Revenue by Com. </vt:lpstr>
      <vt:lpstr>5_GDP by Sector</vt:lpstr>
      <vt:lpstr>6_Indexed GDP by Sector</vt:lpstr>
      <vt:lpstr>7_GDP by Primary Resource</vt:lpstr>
      <vt:lpstr>8_Tourism Price Index</vt:lpstr>
      <vt:lpstr>9_Establishment by Size</vt:lpstr>
      <vt:lpstr>10_Establisment by Sector</vt:lpstr>
      <vt:lpstr>11_Establishment by Region</vt:lpstr>
      <vt:lpstr>12_Employment by Sector</vt:lpstr>
      <vt:lpstr>13_Wages &amp; Salaries by Sector</vt:lpstr>
      <vt:lpstr>14_Domestic Visitor Volume</vt:lpstr>
      <vt:lpstr>15_Domestic Expenditures</vt:lpstr>
      <vt:lpstr>16_Int. Visitor Volume</vt:lpstr>
      <vt:lpstr>17_Int. Volume % Change </vt:lpstr>
      <vt:lpstr>18_Int. Expenditures</vt:lpstr>
      <vt:lpstr>19_Int. Expenditures % Change</vt:lpstr>
    </vt:vector>
  </TitlesOfParts>
  <Company>Province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Hondas, Andrea DBC:EX</dc:creator>
  <cp:lastModifiedBy>Penner, Kailee DBC:EX</cp:lastModifiedBy>
  <cp:lastPrinted>2021-12-15T17:24:55Z</cp:lastPrinted>
  <dcterms:created xsi:type="dcterms:W3CDTF">2018-07-19T21:00:52Z</dcterms:created>
  <dcterms:modified xsi:type="dcterms:W3CDTF">2022-02-25T19:05:35Z</dcterms:modified>
  <cp:contentStatus/>
</cp:coreProperties>
</file>